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760" firstSheet="4" activeTab="4"/>
  </bookViews>
  <sheets>
    <sheet name="formulas 01" sheetId="1" r:id="rId1"/>
    <sheet name="formulas 02" sheetId="2" r:id="rId2"/>
    <sheet name="formulas 03" sheetId="3" r:id="rId3"/>
    <sheet name="formulas 04" sheetId="4" r:id="rId4"/>
    <sheet name="formulas 05" sheetId="5" r:id="rId5"/>
    <sheet name="formulas 06" sheetId="11" r:id="rId6"/>
    <sheet name="formulas 07" sheetId="12" r:id="rId7"/>
    <sheet name="formulas 08" sheetId="13" r:id="rId8"/>
    <sheet name="adv course 01" sheetId="14" r:id="rId9"/>
    <sheet name="adv course 03" sheetId="16" r:id="rId10"/>
    <sheet name="adv course 02" sheetId="15" r:id="rId11"/>
    <sheet name="EMP INFO" sheetId="8" r:id="rId12"/>
    <sheet name="MAIN DATA" sheetId="6" r:id="rId13"/>
    <sheet name="DATA 2" sheetId="7" r:id="rId14"/>
    <sheet name="DATA 3" sheetId="10" r:id="rId15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4" l="1"/>
  <c r="C33" i="3"/>
  <c r="D36" i="5" l="1"/>
  <c r="D35" i="5"/>
  <c r="D34" i="5"/>
  <c r="D33" i="5"/>
  <c r="D32" i="5"/>
  <c r="D31" i="5"/>
  <c r="D30" i="5"/>
  <c r="A28" i="14"/>
  <c r="A27" i="14"/>
  <c r="A26" i="14"/>
  <c r="A25" i="14"/>
  <c r="A24" i="14"/>
  <c r="B13" i="4" l="1"/>
  <c r="S7" i="14"/>
  <c r="N18" i="14"/>
  <c r="N17" i="14"/>
  <c r="N16" i="14"/>
  <c r="N15" i="14"/>
  <c r="N14" i="14"/>
  <c r="N13" i="14"/>
  <c r="N12" i="14"/>
  <c r="N11" i="14"/>
  <c r="N10" i="14"/>
  <c r="N9" i="14"/>
  <c r="N8" i="14"/>
  <c r="N7" i="14"/>
  <c r="N6" i="14"/>
  <c r="N5" i="14"/>
  <c r="N4" i="14"/>
  <c r="N3" i="14"/>
  <c r="D2" i="16" a="1"/>
  <c r="D2" i="16" s="1"/>
  <c r="W27" i="15"/>
  <c r="W26" i="15"/>
  <c r="W25" i="15"/>
  <c r="W23" i="15"/>
  <c r="S23" i="15"/>
  <c r="W22" i="15"/>
  <c r="S22" i="15"/>
  <c r="W21" i="15"/>
  <c r="S21" i="15"/>
  <c r="W20" i="15"/>
  <c r="S20" i="15"/>
  <c r="W19" i="15"/>
  <c r="S19" i="15"/>
  <c r="W18" i="15"/>
  <c r="S18" i="15"/>
  <c r="W17" i="15"/>
  <c r="S17" i="15"/>
  <c r="W16" i="15"/>
  <c r="S16" i="15"/>
  <c r="W15" i="15"/>
  <c r="S15" i="15"/>
  <c r="W14" i="15"/>
  <c r="S14" i="15"/>
  <c r="W13" i="15"/>
  <c r="S13" i="15"/>
  <c r="W12" i="15"/>
  <c r="S12" i="15"/>
  <c r="W11" i="15"/>
  <c r="S11" i="15"/>
  <c r="W10" i="15"/>
  <c r="S10" i="15"/>
  <c r="W9" i="15"/>
  <c r="S9" i="15"/>
  <c r="W8" i="15"/>
  <c r="S8" i="15"/>
  <c r="W7" i="15"/>
  <c r="S7" i="15"/>
  <c r="W6" i="15"/>
  <c r="S6" i="15"/>
  <c r="W5" i="15"/>
  <c r="S5" i="15"/>
  <c r="W4" i="15"/>
  <c r="S4" i="15"/>
  <c r="G44" i="10" l="1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G6" i="10"/>
  <c r="G5" i="10"/>
  <c r="G4" i="10"/>
  <c r="G3" i="10"/>
  <c r="C39" i="3"/>
  <c r="C35" i="3"/>
  <c r="C38" i="3" s="1"/>
  <c r="C34" i="3"/>
  <c r="C32" i="3"/>
  <c r="C31" i="3"/>
  <c r="C30" i="3"/>
  <c r="C29" i="3"/>
  <c r="B21" i="3"/>
  <c r="B19" i="3"/>
  <c r="B16" i="3"/>
  <c r="B15" i="3"/>
  <c r="C36" i="3" l="1"/>
  <c r="C37" i="3"/>
</calcChain>
</file>

<file path=xl/sharedStrings.xml><?xml version="1.0" encoding="utf-8"?>
<sst xmlns="http://schemas.openxmlformats.org/spreadsheetml/2006/main" count="3743" uniqueCount="703">
  <si>
    <t>name</t>
  </si>
  <si>
    <t>eco</t>
  </si>
  <si>
    <t>eng</t>
  </si>
  <si>
    <t>bk</t>
  </si>
  <si>
    <t>it</t>
  </si>
  <si>
    <t>ram</t>
  </si>
  <si>
    <t>raj</t>
  </si>
  <si>
    <t>kk</t>
  </si>
  <si>
    <t>pk</t>
  </si>
  <si>
    <t>sum</t>
  </si>
  <si>
    <t>avg</t>
  </si>
  <si>
    <t>min</t>
  </si>
  <si>
    <t>max</t>
  </si>
  <si>
    <t>count</t>
  </si>
  <si>
    <t>Text Based Functions</t>
  </si>
  <si>
    <t>Basic Excel Functions</t>
  </si>
  <si>
    <t>CONCATENATE</t>
  </si>
  <si>
    <t>RAJ</t>
  </si>
  <si>
    <t>SINGH</t>
  </si>
  <si>
    <t>singh</t>
  </si>
  <si>
    <t>ravi</t>
  </si>
  <si>
    <t>sharma</t>
  </si>
  <si>
    <t>Rank</t>
  </si>
  <si>
    <t>City</t>
  </si>
  <si>
    <t>Population (2011)</t>
  </si>
  <si>
    <t>Population (2001)</t>
  </si>
  <si>
    <t>State or union territory</t>
  </si>
  <si>
    <t>Mumbai</t>
  </si>
  <si>
    <t>Maharashtra</t>
  </si>
  <si>
    <t>Delhi</t>
  </si>
  <si>
    <t>Bangalore</t>
  </si>
  <si>
    <t>Karnataka</t>
  </si>
  <si>
    <t>Hyderabad</t>
  </si>
  <si>
    <t>Telangana</t>
  </si>
  <si>
    <t>LOWER</t>
  </si>
  <si>
    <t>SMITH, Mike</t>
  </si>
  <si>
    <t>Johnson, Matthew</t>
  </si>
  <si>
    <t>Williams, JANET</t>
  </si>
  <si>
    <t>Brown, SanDRA</t>
  </si>
  <si>
    <t>JONES, Lisa</t>
  </si>
  <si>
    <t>Millar, Peter</t>
  </si>
  <si>
    <t>UPPER</t>
  </si>
  <si>
    <t>PROPER</t>
  </si>
  <si>
    <t>smith, mike</t>
  </si>
  <si>
    <t>johnson, matthew</t>
  </si>
  <si>
    <t>williams, janet</t>
  </si>
  <si>
    <t>BROWN, SANDRA</t>
  </si>
  <si>
    <t>JONES, LISA</t>
  </si>
  <si>
    <t>MILLAR, PETER</t>
  </si>
  <si>
    <t xml:space="preserve">SMALL </t>
  </si>
  <si>
    <t>Bank</t>
  </si>
  <si>
    <t>Market Share in Car loans</t>
  </si>
  <si>
    <t>HDFC Bank</t>
  </si>
  <si>
    <t>SBI</t>
  </si>
  <si>
    <t>Kotak Mahindra Bank</t>
  </si>
  <si>
    <t>ICICI Bank</t>
  </si>
  <si>
    <t>Axis Bank</t>
  </si>
  <si>
    <t>Others</t>
  </si>
  <si>
    <t>LARGE</t>
  </si>
  <si>
    <t>ROUND Function</t>
  </si>
  <si>
    <t>NUMBER</t>
  </si>
  <si>
    <t>DIGITS</t>
  </si>
  <si>
    <t>RESULT</t>
  </si>
  <si>
    <t>DATE FUNCTION</t>
  </si>
  <si>
    <t>Description (Result)</t>
  </si>
  <si>
    <t>TODAY</t>
  </si>
  <si>
    <t>Current date (varies)</t>
  </si>
  <si>
    <t xml:space="preserve">NOW </t>
  </si>
  <si>
    <t>Current date and time (varies)</t>
  </si>
  <si>
    <t>DATE</t>
  </si>
  <si>
    <t>TIME</t>
  </si>
  <si>
    <t>Date Functions</t>
  </si>
  <si>
    <t>Description</t>
  </si>
  <si>
    <t>Example</t>
  </si>
  <si>
    <t>Date</t>
  </si>
  <si>
    <t>Adds day, month, year</t>
  </si>
  <si>
    <t>Today</t>
  </si>
  <si>
    <t>Current date</t>
  </si>
  <si>
    <t>Now</t>
  </si>
  <si>
    <t>Current date and time</t>
  </si>
  <si>
    <t>Day</t>
  </si>
  <si>
    <t xml:space="preserve">Extracts day fromCurrent date </t>
  </si>
  <si>
    <t>Month</t>
  </si>
  <si>
    <t xml:space="preserve">Extracts month fromCurrent date </t>
  </si>
  <si>
    <t>Year</t>
  </si>
  <si>
    <t>Extracts year from Curent date</t>
  </si>
  <si>
    <t>Time</t>
  </si>
  <si>
    <t>Adds Hr, min, second</t>
  </si>
  <si>
    <t>Hour</t>
  </si>
  <si>
    <t>Extracts Hours from given time</t>
  </si>
  <si>
    <t>Minute</t>
  </si>
  <si>
    <t>Extracts Minutes from given time</t>
  </si>
  <si>
    <t>Second</t>
  </si>
  <si>
    <t>Extracts Seconds from given time</t>
  </si>
  <si>
    <t>Weekday</t>
  </si>
  <si>
    <t xml:space="preserve">Extracts day from Current date </t>
  </si>
  <si>
    <t>Important Statistical&amp; Mathematical Function</t>
  </si>
  <si>
    <t>COUNT Function</t>
  </si>
  <si>
    <t>COUNTA Function</t>
  </si>
  <si>
    <t>COUNTBLANK Function</t>
  </si>
  <si>
    <t>SUMIFS Function</t>
  </si>
  <si>
    <t>COUNTIFS Function</t>
  </si>
  <si>
    <t>AVERAGEIFS Function</t>
  </si>
  <si>
    <t>IF Function</t>
  </si>
  <si>
    <t>Working with LOOKUP and Reference Function</t>
  </si>
  <si>
    <t>RateTable</t>
  </si>
  <si>
    <t>PO</t>
  </si>
  <si>
    <t>Name</t>
  </si>
  <si>
    <t>Rating</t>
  </si>
  <si>
    <t>Numerical Score</t>
  </si>
  <si>
    <t>Excellent</t>
  </si>
  <si>
    <t>Babbitt, George</t>
  </si>
  <si>
    <t>Fair</t>
  </si>
  <si>
    <t>Very Good</t>
  </si>
  <si>
    <t>Checker, Charles</t>
  </si>
  <si>
    <t>Satisfactory</t>
  </si>
  <si>
    <t>Good</t>
  </si>
  <si>
    <t>Belli, Melvin</t>
  </si>
  <si>
    <t>Bench, John</t>
  </si>
  <si>
    <t>Bickle, Travis</t>
  </si>
  <si>
    <t>Poor</t>
  </si>
  <si>
    <t>Martinet, Jean</t>
  </si>
  <si>
    <t>Fail</t>
  </si>
  <si>
    <t>Cabot, Sebastian</t>
  </si>
  <si>
    <t>Carson, Kit</t>
  </si>
  <si>
    <t>Chauvin, Nicolas</t>
  </si>
  <si>
    <t>Bates, Norman</t>
  </si>
  <si>
    <t>Björling, Jussi</t>
  </si>
  <si>
    <t>Claypool, Ida</t>
  </si>
  <si>
    <t>Empcode</t>
  </si>
  <si>
    <t>First Name</t>
  </si>
  <si>
    <t>Last Name</t>
  </si>
  <si>
    <t>Dept</t>
  </si>
  <si>
    <t>Region</t>
  </si>
  <si>
    <t>Branch</t>
  </si>
  <si>
    <t>Hiredate</t>
  </si>
  <si>
    <t>Salary</t>
  </si>
  <si>
    <t>Suman</t>
  </si>
  <si>
    <t>Shinde</t>
  </si>
  <si>
    <t>Sales</t>
  </si>
  <si>
    <t>east</t>
  </si>
  <si>
    <t>Cuttack</t>
  </si>
  <si>
    <t>Andre</t>
  </si>
  <si>
    <t>Fernendes</t>
  </si>
  <si>
    <t>Mktg</t>
  </si>
  <si>
    <t>Darjeeling</t>
  </si>
  <si>
    <t>Meera</t>
  </si>
  <si>
    <t>Lalwani</t>
  </si>
  <si>
    <t>Finance</t>
  </si>
  <si>
    <t>Calcutta</t>
  </si>
  <si>
    <t>aalok</t>
  </si>
  <si>
    <t>Trivedi</t>
  </si>
  <si>
    <t>Admin</t>
  </si>
  <si>
    <t>Satinder Kaur</t>
  </si>
  <si>
    <t>Sasan</t>
  </si>
  <si>
    <t>Patna</t>
  </si>
  <si>
    <t>Bharat</t>
  </si>
  <si>
    <t>Shetty</t>
  </si>
  <si>
    <t>Aalam</t>
  </si>
  <si>
    <t>Qureshi</t>
  </si>
  <si>
    <t>Personnel</t>
  </si>
  <si>
    <t>Kirtikar</t>
  </si>
  <si>
    <t>Sardesai</t>
  </si>
  <si>
    <t>Pooja</t>
  </si>
  <si>
    <t>Gokhale</t>
  </si>
  <si>
    <t>R&amp;D</t>
  </si>
  <si>
    <t>Shaheen</t>
  </si>
  <si>
    <t>Khan</t>
  </si>
  <si>
    <t>Vishal</t>
  </si>
  <si>
    <t>Virsinghani</t>
  </si>
  <si>
    <t>CCD</t>
  </si>
  <si>
    <t>Gangtok</t>
  </si>
  <si>
    <t>Lalita</t>
  </si>
  <si>
    <t>Rao</t>
  </si>
  <si>
    <t>Guwahati</t>
  </si>
  <si>
    <t>Timsi</t>
  </si>
  <si>
    <t>Desai</t>
  </si>
  <si>
    <t>Reeta</t>
  </si>
  <si>
    <t>Naik</t>
  </si>
  <si>
    <t>Nita</t>
  </si>
  <si>
    <t>Pandhya</t>
  </si>
  <si>
    <t>Suraj</t>
  </si>
  <si>
    <t>Saksena</t>
  </si>
  <si>
    <t>Kalpana</t>
  </si>
  <si>
    <t>Shirishkar</t>
  </si>
  <si>
    <t>Pinky</t>
  </si>
  <si>
    <t>Robert</t>
  </si>
  <si>
    <t>Niki</t>
  </si>
  <si>
    <t>Digaria</t>
  </si>
  <si>
    <t>Payal</t>
  </si>
  <si>
    <t>Singhani</t>
  </si>
  <si>
    <t>Raja</t>
  </si>
  <si>
    <t>Raymondekar</t>
  </si>
  <si>
    <t>north</t>
  </si>
  <si>
    <t>Ferozepur</t>
  </si>
  <si>
    <t>Beena</t>
  </si>
  <si>
    <t>Mavadia</t>
  </si>
  <si>
    <t>Seema</t>
  </si>
  <si>
    <t>Ranganathan</t>
  </si>
  <si>
    <t>Kanpur</t>
  </si>
  <si>
    <t>Julie</t>
  </si>
  <si>
    <t>D'Souza</t>
  </si>
  <si>
    <t>Mathura</t>
  </si>
  <si>
    <t>Neena</t>
  </si>
  <si>
    <t>Mukherjee</t>
  </si>
  <si>
    <t>Agra</t>
  </si>
  <si>
    <t>Pankaj</t>
  </si>
  <si>
    <t>Sutradhar</t>
  </si>
  <si>
    <t>Ambala</t>
  </si>
  <si>
    <t>Shilpa</t>
  </si>
  <si>
    <t>Lele</t>
  </si>
  <si>
    <t>Jammu</t>
  </si>
  <si>
    <t>K. Sita</t>
  </si>
  <si>
    <t>Narayanan</t>
  </si>
  <si>
    <t>Priya</t>
  </si>
  <si>
    <t>Shirodkar</t>
  </si>
  <si>
    <t>Jaipur</t>
  </si>
  <si>
    <t>Parvati</t>
  </si>
  <si>
    <t>Khanna</t>
  </si>
  <si>
    <t>Farhan</t>
  </si>
  <si>
    <t>Sadiq</t>
  </si>
  <si>
    <t>Hajra</t>
  </si>
  <si>
    <t>Hoonjan</t>
  </si>
  <si>
    <t>Giriraj</t>
  </si>
  <si>
    <t>Gupta</t>
  </si>
  <si>
    <t>Tapan</t>
  </si>
  <si>
    <t>Ghoshal</t>
  </si>
  <si>
    <t>Zarina</t>
  </si>
  <si>
    <t>Vora</t>
  </si>
  <si>
    <t>Lucknow</t>
  </si>
  <si>
    <t>Chitra</t>
  </si>
  <si>
    <t>Pednekar</t>
  </si>
  <si>
    <t>Aligarh</t>
  </si>
  <si>
    <t>Sheetal</t>
  </si>
  <si>
    <t>Dodhia</t>
  </si>
  <si>
    <t>delhi</t>
  </si>
  <si>
    <t>Kinnari</t>
  </si>
  <si>
    <t>Mehta</t>
  </si>
  <si>
    <t>Jeena</t>
  </si>
  <si>
    <t>Baig</t>
  </si>
  <si>
    <t>Vicky</t>
  </si>
  <si>
    <t>Joshi</t>
  </si>
  <si>
    <t>Mario</t>
  </si>
  <si>
    <t>Fernandes</t>
  </si>
  <si>
    <t>Heena</t>
  </si>
  <si>
    <t>Godbole</t>
  </si>
  <si>
    <t>Maya</t>
  </si>
  <si>
    <t>Panchal</t>
  </si>
  <si>
    <t>Anuradha</t>
  </si>
  <si>
    <t>Zha</t>
  </si>
  <si>
    <t>Asha</t>
  </si>
  <si>
    <t>Waheda</t>
  </si>
  <si>
    <t>Sheikh</t>
  </si>
  <si>
    <t>Parul</t>
  </si>
  <si>
    <t>Shah</t>
  </si>
  <si>
    <t>Uday</t>
  </si>
  <si>
    <t>Mandakini</t>
  </si>
  <si>
    <t>Pravin</t>
  </si>
  <si>
    <t>Laveena</t>
  </si>
  <si>
    <t>Shenoy</t>
  </si>
  <si>
    <t>Drishti</t>
  </si>
  <si>
    <t>Sagar</t>
  </si>
  <si>
    <t>Bidkar</t>
  </si>
  <si>
    <t>Dayanand</t>
  </si>
  <si>
    <t>Gandhi</t>
  </si>
  <si>
    <t>Kunal</t>
  </si>
  <si>
    <t>Ruby</t>
  </si>
  <si>
    <t>Joseph</t>
  </si>
  <si>
    <t>Sonia</t>
  </si>
  <si>
    <t>Tejal</t>
  </si>
  <si>
    <t>Patel</t>
  </si>
  <si>
    <t>Priyanka</t>
  </si>
  <si>
    <t>Chetan</t>
  </si>
  <si>
    <t>Dalvi</t>
  </si>
  <si>
    <t>Kuldeep</t>
  </si>
  <si>
    <t>Sharma</t>
  </si>
  <si>
    <t>south</t>
  </si>
  <si>
    <t>Hydrabad</t>
  </si>
  <si>
    <t>Director</t>
  </si>
  <si>
    <t>cochin</t>
  </si>
  <si>
    <t>Jasbinder</t>
  </si>
  <si>
    <t>Khurana</t>
  </si>
  <si>
    <t>Manglore</t>
  </si>
  <si>
    <t>Rishi</t>
  </si>
  <si>
    <t>Malik</t>
  </si>
  <si>
    <t>Banglore</t>
  </si>
  <si>
    <t>Ankur</t>
  </si>
  <si>
    <t>Arun</t>
  </si>
  <si>
    <t>Parikh</t>
  </si>
  <si>
    <t>Mysore</t>
  </si>
  <si>
    <t>Richa</t>
  </si>
  <si>
    <t>Raje</t>
  </si>
  <si>
    <t>Rakesh</t>
  </si>
  <si>
    <t>Kumar</t>
  </si>
  <si>
    <t>Katti</t>
  </si>
  <si>
    <t>Surti</t>
  </si>
  <si>
    <t>chennai</t>
  </si>
  <si>
    <t>Disha</t>
  </si>
  <si>
    <t>Parmar</t>
  </si>
  <si>
    <t>Geeta</t>
  </si>
  <si>
    <t>Darekar</t>
  </si>
  <si>
    <t>Trivanadrum</t>
  </si>
  <si>
    <t>Veena</t>
  </si>
  <si>
    <t>Patil</t>
  </si>
  <si>
    <t>Yamini</t>
  </si>
  <si>
    <t>Tara</t>
  </si>
  <si>
    <t>Phule</t>
  </si>
  <si>
    <t>Jignesh</t>
  </si>
  <si>
    <t>Tripathi</t>
  </si>
  <si>
    <t>Harsha</t>
  </si>
  <si>
    <t>Kabir</t>
  </si>
  <si>
    <t>Pushpa</t>
  </si>
  <si>
    <t>Raut</t>
  </si>
  <si>
    <t>Rupesh</t>
  </si>
  <si>
    <t>Sawant</t>
  </si>
  <si>
    <t>Deepak</t>
  </si>
  <si>
    <t>Jain</t>
  </si>
  <si>
    <t>west</t>
  </si>
  <si>
    <t>Pune</t>
  </si>
  <si>
    <t>Sujay</t>
  </si>
  <si>
    <t>Madhrani</t>
  </si>
  <si>
    <t>Aakash</t>
  </si>
  <si>
    <t>Dixit</t>
  </si>
  <si>
    <t>Nasik</t>
  </si>
  <si>
    <t>Suchita</t>
  </si>
  <si>
    <t>Shazia</t>
  </si>
  <si>
    <t>Nimkar</t>
  </si>
  <si>
    <t>Mala</t>
  </si>
  <si>
    <t>Bhaduri</t>
  </si>
  <si>
    <t>Khetan</t>
  </si>
  <si>
    <t>Surat</t>
  </si>
  <si>
    <t>Piyush</t>
  </si>
  <si>
    <t>Neha</t>
  </si>
  <si>
    <t>Baroda</t>
  </si>
  <si>
    <t>Ruheal</t>
  </si>
  <si>
    <t>Mehul</t>
  </si>
  <si>
    <t>Sheth</t>
  </si>
  <si>
    <t>Nagpur</t>
  </si>
  <si>
    <t>Kajal</t>
  </si>
  <si>
    <t>Joglekar</t>
  </si>
  <si>
    <t>Surendra</t>
  </si>
  <si>
    <t>Godse</t>
  </si>
  <si>
    <t>Panji</t>
  </si>
  <si>
    <t>Nayeem</t>
  </si>
  <si>
    <t>Deep</t>
  </si>
  <si>
    <t>Chhaya</t>
  </si>
  <si>
    <t>Vinit</t>
  </si>
  <si>
    <t>Shrivastava</t>
  </si>
  <si>
    <t>Radhika</t>
  </si>
  <si>
    <t>Kulkarni</t>
  </si>
  <si>
    <t>Indu</t>
  </si>
  <si>
    <t>EMP INFO</t>
  </si>
  <si>
    <t>Employee Information System</t>
  </si>
  <si>
    <t>Employee Code</t>
  </si>
  <si>
    <t>Department</t>
  </si>
  <si>
    <t>State</t>
  </si>
  <si>
    <t>Hours</t>
  </si>
  <si>
    <t>Rate</t>
  </si>
  <si>
    <t>Wage</t>
  </si>
  <si>
    <t>Location</t>
  </si>
  <si>
    <t>Trained?</t>
  </si>
  <si>
    <t>Seat Pref.</t>
  </si>
  <si>
    <t>Abrams</t>
  </si>
  <si>
    <t>Andrea</t>
  </si>
  <si>
    <t>Marketing</t>
  </si>
  <si>
    <t>NY</t>
  </si>
  <si>
    <t>Mobile</t>
  </si>
  <si>
    <t>No</t>
  </si>
  <si>
    <t>Aisle</t>
  </si>
  <si>
    <t>Dugan</t>
  </si>
  <si>
    <t>Aparna</t>
  </si>
  <si>
    <t>IT</t>
  </si>
  <si>
    <t>PA</t>
  </si>
  <si>
    <t>Minzner</t>
  </si>
  <si>
    <t>Brian</t>
  </si>
  <si>
    <t>Office</t>
  </si>
  <si>
    <t>Yes</t>
  </si>
  <si>
    <t>Marone</t>
  </si>
  <si>
    <t>Brooke</t>
  </si>
  <si>
    <t>VT</t>
  </si>
  <si>
    <t>Window</t>
  </si>
  <si>
    <t>McIntyre</t>
  </si>
  <si>
    <t>Carl</t>
  </si>
  <si>
    <t>Graphics</t>
  </si>
  <si>
    <t>NJ</t>
  </si>
  <si>
    <t>Buckleitner</t>
  </si>
  <si>
    <t>Carly</t>
  </si>
  <si>
    <t>HR</t>
  </si>
  <si>
    <t>More</t>
  </si>
  <si>
    <t>Carol</t>
  </si>
  <si>
    <t>Executive</t>
  </si>
  <si>
    <t>Birman</t>
  </si>
  <si>
    <t>Fitts</t>
  </si>
  <si>
    <t>Christine</t>
  </si>
  <si>
    <t>Jorgensen</t>
  </si>
  <si>
    <t>Daniel</t>
  </si>
  <si>
    <t>Coules</t>
  </si>
  <si>
    <t>Duke</t>
  </si>
  <si>
    <t>CA</t>
  </si>
  <si>
    <t>Stryker</t>
  </si>
  <si>
    <t>Fred</t>
  </si>
  <si>
    <t>CT</t>
  </si>
  <si>
    <t>Sipes</t>
  </si>
  <si>
    <t>James</t>
  </si>
  <si>
    <t>Picker</t>
  </si>
  <si>
    <t>Meacham</t>
  </si>
  <si>
    <t>Jeremy</t>
  </si>
  <si>
    <t>Petsch</t>
  </si>
  <si>
    <t>Rampulla</t>
  </si>
  <si>
    <t>Judith</t>
  </si>
  <si>
    <t>Novick</t>
  </si>
  <si>
    <t>Kenneth</t>
  </si>
  <si>
    <t>Leung</t>
  </si>
  <si>
    <t>Kerry</t>
  </si>
  <si>
    <t>Marciano</t>
  </si>
  <si>
    <t>Kim</t>
  </si>
  <si>
    <t>Deshpande</t>
  </si>
  <si>
    <t>Krishna</t>
  </si>
  <si>
    <t>Philips</t>
  </si>
  <si>
    <t>Laura</t>
  </si>
  <si>
    <t>IL</t>
  </si>
  <si>
    <t>Lowenfeld</t>
  </si>
  <si>
    <t>Leanne</t>
  </si>
  <si>
    <t>Colvin</t>
  </si>
  <si>
    <t>Lois</t>
  </si>
  <si>
    <t>Fitzpatrick</t>
  </si>
  <si>
    <t>Louan</t>
  </si>
  <si>
    <t>Rehal</t>
  </si>
  <si>
    <t>Marc</t>
  </si>
  <si>
    <t>Kreanow</t>
  </si>
  <si>
    <t>Marianne</t>
  </si>
  <si>
    <t>Boyle</t>
  </si>
  <si>
    <t>Meg</t>
  </si>
  <si>
    <t>McGowan</t>
  </si>
  <si>
    <t>Paul</t>
  </si>
  <si>
    <t>Wilson</t>
  </si>
  <si>
    <t>Liebowitz</t>
  </si>
  <si>
    <t>Rebecca</t>
  </si>
  <si>
    <t>Cohen</t>
  </si>
  <si>
    <t>Rosanne</t>
  </si>
  <si>
    <t>Zarish</t>
  </si>
  <si>
    <t>Shelli</t>
  </si>
  <si>
    <t>Richardson</t>
  </si>
  <si>
    <t>Warren</t>
  </si>
  <si>
    <t>DeTorres</t>
  </si>
  <si>
    <t>Wendy</t>
  </si>
  <si>
    <t>Customized Sorting</t>
  </si>
  <si>
    <t>Country</t>
  </si>
  <si>
    <t>Quarter</t>
  </si>
  <si>
    <t>Priority</t>
  </si>
  <si>
    <t>Smith</t>
  </si>
  <si>
    <t>UK</t>
  </si>
  <si>
    <t>Qtr 3</t>
  </si>
  <si>
    <t>Low</t>
  </si>
  <si>
    <t>Johnson</t>
  </si>
  <si>
    <t>USA</t>
  </si>
  <si>
    <t>Qtr 4</t>
  </si>
  <si>
    <t>High</t>
  </si>
  <si>
    <t>Williams</t>
  </si>
  <si>
    <t>Qtr 2</t>
  </si>
  <si>
    <t>Jones</t>
  </si>
  <si>
    <t>Normal</t>
  </si>
  <si>
    <t>Brown</t>
  </si>
  <si>
    <t>Qtr 1</t>
  </si>
  <si>
    <t>Color Sorting</t>
  </si>
  <si>
    <t>c</t>
  </si>
  <si>
    <t>Filtering a List</t>
  </si>
  <si>
    <t>Data Validation</t>
  </si>
  <si>
    <t>Conditional Formatting</t>
  </si>
  <si>
    <t>StartDate</t>
  </si>
  <si>
    <t>EndDate</t>
  </si>
  <si>
    <t>Days Between</t>
  </si>
  <si>
    <t>?</t>
  </si>
  <si>
    <t>FirstDate</t>
  </si>
  <si>
    <t>SecondDate</t>
  </si>
  <si>
    <t>Interval</t>
  </si>
  <si>
    <t>Difference</t>
  </si>
  <si>
    <t>days</t>
  </si>
  <si>
    <t>months</t>
  </si>
  <si>
    <t>years</t>
  </si>
  <si>
    <t>yeardays</t>
  </si>
  <si>
    <t>yearmonths</t>
  </si>
  <si>
    <t>monthdays</t>
  </si>
  <si>
    <t>Years</t>
  </si>
  <si>
    <t>Days in future</t>
  </si>
  <si>
    <t>Holidays</t>
  </si>
  <si>
    <t>Last Day of Month</t>
  </si>
  <si>
    <t>First Day Next Month</t>
  </si>
  <si>
    <t>Vest Date</t>
  </si>
  <si>
    <t>Workday in Future</t>
  </si>
  <si>
    <t>Last Monday</t>
  </si>
  <si>
    <t>Serial Date</t>
  </si>
  <si>
    <t>WEEKDAY result</t>
  </si>
  <si>
    <t>Due Date</t>
  </si>
  <si>
    <t>Days Between Date (End - Beg)</t>
  </si>
  <si>
    <t>Project Start</t>
  </si>
  <si>
    <t>Project End</t>
  </si>
  <si>
    <t>Working Days</t>
  </si>
  <si>
    <t>Holday</t>
  </si>
  <si>
    <t>Ctrl + Shift + ~</t>
  </si>
  <si>
    <t>Start</t>
  </si>
  <si>
    <t>List of First Days In Month</t>
  </si>
  <si>
    <t>adv excel course 02</t>
  </si>
  <si>
    <t>total days</t>
  </si>
  <si>
    <t>Property</t>
  </si>
  <si>
    <t>Section</t>
  </si>
  <si>
    <t>Value</t>
  </si>
  <si>
    <t>Property1</t>
  </si>
  <si>
    <t>section4</t>
  </si>
  <si>
    <t>Feb</t>
  </si>
  <si>
    <t>Jan</t>
  </si>
  <si>
    <t>Mar</t>
  </si>
  <si>
    <t>Apr</t>
  </si>
  <si>
    <t>May</t>
  </si>
  <si>
    <t>Jun</t>
  </si>
  <si>
    <t>section1</t>
  </si>
  <si>
    <t>section2</t>
  </si>
  <si>
    <t>section3</t>
  </si>
  <si>
    <t>section5</t>
  </si>
  <si>
    <t>section6</t>
  </si>
  <si>
    <t>Property2</t>
  </si>
  <si>
    <t>section11</t>
  </si>
  <si>
    <t>sectionAA</t>
  </si>
  <si>
    <t>section13</t>
  </si>
  <si>
    <t>sectionT</t>
  </si>
  <si>
    <t>sectionL</t>
  </si>
  <si>
    <t>sectionPK</t>
  </si>
  <si>
    <t>SalesRep</t>
  </si>
  <si>
    <t>Product</t>
  </si>
  <si>
    <t>Bellen</t>
  </si>
  <si>
    <t>Sunshine</t>
  </si>
  <si>
    <t>Carlota</t>
  </si>
  <si>
    <t>Sunset</t>
  </si>
  <si>
    <t>Majestic Beaut</t>
  </si>
  <si>
    <t>Dawn</t>
  </si>
  <si>
    <t>Wattage</t>
  </si>
  <si>
    <t>Life Hours</t>
  </si>
  <si>
    <t>Brand</t>
  </si>
  <si>
    <t>Unit Cost</t>
  </si>
  <si>
    <t>Box Quantity</t>
  </si>
  <si>
    <t>Boxes In Stock</t>
  </si>
  <si>
    <t>Value Of Stock</t>
  </si>
  <si>
    <t>Bulb</t>
  </si>
  <si>
    <t>Horizon</t>
  </si>
  <si>
    <t>Neon</t>
  </si>
  <si>
    <t>Spot</t>
  </si>
  <si>
    <t>Other</t>
  </si>
  <si>
    <t>Sunbeam</t>
  </si>
  <si>
    <t>unknown</t>
  </si>
  <si>
    <t>Count the number of products of a particular Brand which have a Life Hours rating.</t>
  </si>
  <si>
    <r>
      <t xml:space="preserve">These two cells are the </t>
    </r>
    <r>
      <rPr>
        <b/>
        <i/>
        <sz val="10"/>
        <rFont val="Arial"/>
        <family val="2"/>
      </rPr>
      <t>Criteria</t>
    </r>
    <r>
      <rPr>
        <i/>
        <sz val="10"/>
        <rFont val="Arial"/>
        <family val="2"/>
      </rPr>
      <t xml:space="preserve"> range.</t>
    </r>
  </si>
  <si>
    <t xml:space="preserve">Type the brand name : </t>
  </si>
  <si>
    <t>row 1</t>
  </si>
  <si>
    <t>The row numbers are not needed.</t>
  </si>
  <si>
    <t>row 2</t>
  </si>
  <si>
    <t>they are part of the illustration.</t>
  </si>
  <si>
    <t>row 3</t>
  </si>
  <si>
    <t>row 4</t>
  </si>
  <si>
    <t>row 5</t>
  </si>
  <si>
    <t>row 6</t>
  </si>
  <si>
    <t xml:space="preserve">Type a month to look for : </t>
  </si>
  <si>
    <t xml:space="preserve">Which row needs to be picked out : </t>
  </si>
  <si>
    <t xml:space="preserve">The result is : </t>
  </si>
  <si>
    <t>Target</t>
  </si>
  <si>
    <t>Result</t>
  </si>
  <si>
    <t>Alan</t>
  </si>
  <si>
    <t>Bob</t>
  </si>
  <si>
    <t>Eric</t>
  </si>
  <si>
    <t>David</t>
  </si>
  <si>
    <t>Sale Rep Criteria:</t>
  </si>
  <si>
    <t>COUNT</t>
  </si>
  <si>
    <t>COUNTA</t>
  </si>
  <si>
    <t>SUM</t>
  </si>
  <si>
    <t>Date Criteria:</t>
  </si>
  <si>
    <t>Counts Numbers</t>
  </si>
  <si>
    <t>Counts cells not empty</t>
  </si>
  <si>
    <t>Adds numbers</t>
  </si>
  <si>
    <t>Count ALL Numbers</t>
  </si>
  <si>
    <t>Count ALL Words</t>
  </si>
  <si>
    <t>Sum ALL Numbers</t>
  </si>
  <si>
    <t>Chin</t>
  </si>
  <si>
    <t>Gigi</t>
  </si>
  <si>
    <t>**When you specify a "criteria" or "condition" you are saying: "don't make the</t>
  </si>
  <si>
    <t>calculation on all the items, just on some of the items".</t>
  </si>
  <si>
    <t>COUNTIFS</t>
  </si>
  <si>
    <t>SUMIFS</t>
  </si>
  <si>
    <t>Criteria</t>
  </si>
  <si>
    <t>Count</t>
  </si>
  <si>
    <t>Sum</t>
  </si>
  <si>
    <t>COUNT BLANK</t>
  </si>
  <si>
    <t>AVERAGEIFS</t>
  </si>
  <si>
    <t>AVERAGE</t>
  </si>
  <si>
    <t>Sales Reps</t>
  </si>
  <si>
    <t>Total</t>
  </si>
  <si>
    <t>% of Sales Goal</t>
  </si>
  <si>
    <t>Sales Goal</t>
  </si>
  <si>
    <t>Sioux</t>
  </si>
  <si>
    <t>Jo</t>
  </si>
  <si>
    <t>Mo</t>
  </si>
  <si>
    <t>Phil</t>
  </si>
  <si>
    <t>Pham</t>
  </si>
  <si>
    <t>Shelia</t>
  </si>
  <si>
    <t>Ty</t>
  </si>
  <si>
    <t>Employee Name</t>
  </si>
  <si>
    <t>Hire Date</t>
  </si>
  <si>
    <t>Status</t>
  </si>
  <si>
    <t>Job Rating</t>
  </si>
  <si>
    <t>Half-Time</t>
  </si>
  <si>
    <t>Full Time</t>
  </si>
  <si>
    <t>Contract</t>
  </si>
  <si>
    <t>Hourly</t>
  </si>
  <si>
    <t>Create a column Chart that shows the sales for each Sales Rep.</t>
  </si>
  <si>
    <t>Monday Sales</t>
  </si>
  <si>
    <t>Sales Rep</t>
  </si>
  <si>
    <t>Sims</t>
  </si>
  <si>
    <t>Tina</t>
  </si>
  <si>
    <t>How VLOOKUP "sees" it</t>
  </si>
  <si>
    <t>Sales Amount</t>
  </si>
  <si>
    <t>Category</t>
  </si>
  <si>
    <t>Commission Paid</t>
  </si>
  <si>
    <t>Sub Par</t>
  </si>
  <si>
    <t>Par</t>
  </si>
  <si>
    <t>Above Par</t>
  </si>
  <si>
    <t>Your Sales</t>
  </si>
  <si>
    <t>Commission</t>
  </si>
  <si>
    <t>ID</t>
  </si>
  <si>
    <t>Last</t>
  </si>
  <si>
    <t>First</t>
  </si>
  <si>
    <t>E-mail</t>
  </si>
  <si>
    <t>Phone</t>
  </si>
  <si>
    <t>Leff</t>
  </si>
  <si>
    <t>Julianne</t>
  </si>
  <si>
    <t>253-559-4034</t>
  </si>
  <si>
    <t>Piano</t>
  </si>
  <si>
    <t>Milagros</t>
  </si>
  <si>
    <t>253-553-4381</t>
  </si>
  <si>
    <t>Coller</t>
  </si>
  <si>
    <t>Kathrine</t>
  </si>
  <si>
    <t>206-762-2195</t>
  </si>
  <si>
    <t>Stackpole</t>
  </si>
  <si>
    <t>Lonnie</t>
  </si>
  <si>
    <t>253-764-6538</t>
  </si>
  <si>
    <t>Lintz</t>
  </si>
  <si>
    <t>Kurt</t>
  </si>
  <si>
    <t>206-736-4510</t>
  </si>
  <si>
    <t>Dudgeon</t>
  </si>
  <si>
    <t>Penelope</t>
  </si>
  <si>
    <t>253-452-9723</t>
  </si>
  <si>
    <t>Hughs</t>
  </si>
  <si>
    <t>Pearlie</t>
  </si>
  <si>
    <t>253-719-7600</t>
  </si>
  <si>
    <t>Numbers above column header</t>
  </si>
  <si>
    <t>Price</t>
  </si>
  <si>
    <t>Bellen-234-B25R</t>
  </si>
  <si>
    <t>Carlota-345-C20R</t>
  </si>
  <si>
    <t>Quad-765-Q20L</t>
  </si>
  <si>
    <t>Quad</t>
  </si>
  <si>
    <t>B25R</t>
  </si>
  <si>
    <t>C20R</t>
  </si>
  <si>
    <t>Q20L</t>
  </si>
  <si>
    <t>Partial Text Lookup</t>
  </si>
  <si>
    <t>Boomerang</t>
  </si>
  <si>
    <t>Part Number</t>
  </si>
  <si>
    <t>Flight Range (meters)</t>
  </si>
  <si>
    <t xml:space="preserve">Bellen </t>
  </si>
  <si>
    <t>1000-165-B100</t>
  </si>
  <si>
    <t xml:space="preserve">Carlota </t>
  </si>
  <si>
    <t>1001-540-C101</t>
  </si>
  <si>
    <t xml:space="preserve">Majestic Beaut </t>
  </si>
  <si>
    <t>1002-394-M102</t>
  </si>
  <si>
    <t xml:space="preserve">Quad </t>
  </si>
  <si>
    <t>1003-307-Q103</t>
  </si>
  <si>
    <t xml:space="preserve">Sunshine </t>
  </si>
  <si>
    <t>1004-848-S104</t>
  </si>
  <si>
    <t xml:space="preserve">Sunset </t>
  </si>
  <si>
    <t>1005-155-S105</t>
  </si>
  <si>
    <t xml:space="preserve">Tri-Fly </t>
  </si>
  <si>
    <t>1006-552-T106</t>
  </si>
  <si>
    <t xml:space="preserve">Outdoor Tri-Fly </t>
  </si>
  <si>
    <t>1007-634-O107</t>
  </si>
  <si>
    <t>Space in 1st column of table</t>
  </si>
  <si>
    <t>Tri-Fly</t>
  </si>
  <si>
    <t>VLOOKUP with 3 lookup tables</t>
  </si>
  <si>
    <t>Units Sold</t>
  </si>
  <si>
    <t>Commission Rate</t>
  </si>
  <si>
    <t>Tata Tea</t>
  </si>
  <si>
    <t>Society Tea</t>
  </si>
  <si>
    <t>Taj Mahal Tea</t>
  </si>
  <si>
    <t>extra space in data</t>
  </si>
  <si>
    <t>10min</t>
  </si>
  <si>
    <t>10 min</t>
  </si>
  <si>
    <t>20 min</t>
  </si>
  <si>
    <t>20min</t>
  </si>
  <si>
    <t>5 min</t>
  </si>
  <si>
    <t>5min</t>
  </si>
  <si>
    <t>30min</t>
  </si>
  <si>
    <t>880-10035</t>
  </si>
  <si>
    <t>880-10034</t>
  </si>
  <si>
    <t>880-10033</t>
  </si>
  <si>
    <t>880-10032</t>
  </si>
  <si>
    <t>880-10031</t>
  </si>
  <si>
    <t>880-10030</t>
  </si>
  <si>
    <t>880-10029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</si>
</sst>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3" formatCode="_ * #,##0.00_ ;_ * \-#,##0.00_ ;_ * &quot;-&quot;??_ ;_ @_ "/>
    <numFmt numFmtId="164" formatCode="General_)"/>
    <numFmt numFmtId="165" formatCode="&quot;$&quot;#,##0.00"/>
    <numFmt numFmtId="166" formatCode="ddd\,\ m/d/yy"/>
    <numFmt numFmtId="167" formatCode="dddd\,\ mmmm\ dd\,\ yyyy"/>
    <numFmt numFmtId="168" formatCode="[$-F800]dddd\,\ mmmm\ dd\,\ yyyy"/>
    <numFmt numFmtId="169" formatCode="ddd\ m/d/yy"/>
    <numFmt numFmtId="170" formatCode="&quot;$&quot;#,##0.00_);[Red]\(&quot;$&quot;#,##0.00\)"/>
    <numFmt numFmtId="171" formatCode="_(* #,##0_);_(* \(#,##0\);_(* &quot;-&quot;??_);_(@_)"/>
    <numFmt numFmtId="172" formatCode="&quot;£&quot;#,##0.00_);[Red]\(&quot;£&quot;#,##0.00\)"/>
    <numFmt numFmtId="173" formatCode="&quot;$&quot;#,##0"/>
    <numFmt numFmtId="174" formatCode="&quot;$&quot;#,##0_);[Red]\(&quot;$&quot;#,##0\)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Open Sans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Calibri"/>
      <family val="2"/>
      <scheme val="minor"/>
    </font>
    <font>
      <sz val="10"/>
      <name val="Courier"/>
      <family val="3"/>
    </font>
    <font>
      <b/>
      <sz val="11"/>
      <name val="Arial"/>
      <family val="2"/>
    </font>
    <font>
      <b/>
      <sz val="18"/>
      <name val="Arial"/>
      <family val="2"/>
    </font>
    <font>
      <sz val="11"/>
      <color indexed="9"/>
      <name val="Calibri"/>
      <family val="2"/>
    </font>
    <font>
      <sz val="1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20"/>
      <name val="Arial"/>
      <family val="2"/>
    </font>
    <font>
      <sz val="10"/>
      <color indexed="12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i/>
      <sz val="8"/>
      <name val="Arial"/>
      <family val="2"/>
    </font>
    <font>
      <sz val="12"/>
      <color rgb="FF202124"/>
      <name val="Arial"/>
      <family val="2"/>
    </font>
    <font>
      <b/>
      <sz val="1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7"/>
        <bgColor indexed="60"/>
      </patternFill>
    </fill>
    <fill>
      <patternFill patternType="solid">
        <fgColor rgb="FFFFFFCC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5" tint="0.59999389629810485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17"/>
      </left>
      <right style="thin">
        <color indexed="64"/>
      </right>
      <top style="double">
        <color indexed="1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17"/>
      </top>
      <bottom style="thin">
        <color indexed="64"/>
      </bottom>
      <diagonal/>
    </border>
    <border>
      <left style="thin">
        <color indexed="64"/>
      </left>
      <right style="double">
        <color indexed="17"/>
      </right>
      <top style="double">
        <color indexed="17"/>
      </top>
      <bottom style="thin">
        <color indexed="64"/>
      </bottom>
      <diagonal/>
    </border>
    <border>
      <left style="double">
        <color indexed="1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17"/>
      </right>
      <top style="thin">
        <color indexed="64"/>
      </top>
      <bottom style="thin">
        <color indexed="64"/>
      </bottom>
      <diagonal/>
    </border>
    <border>
      <left style="double">
        <color indexed="17"/>
      </left>
      <right style="thin">
        <color indexed="64"/>
      </right>
      <top style="thin">
        <color indexed="64"/>
      </top>
      <bottom style="double">
        <color indexed="1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17"/>
      </bottom>
      <diagonal/>
    </border>
    <border>
      <left style="double">
        <color indexed="14"/>
      </left>
      <right style="double">
        <color indexed="14"/>
      </right>
      <top style="double">
        <color indexed="14"/>
      </top>
      <bottom style="thin">
        <color indexed="64"/>
      </bottom>
      <diagonal/>
    </border>
    <border>
      <left style="double">
        <color indexed="14"/>
      </left>
      <right style="double">
        <color indexed="14"/>
      </right>
      <top style="thin">
        <color indexed="64"/>
      </top>
      <bottom style="double">
        <color indexed="14"/>
      </bottom>
      <diagonal/>
    </border>
    <border>
      <left/>
      <right/>
      <top style="thin">
        <color rgb="FF00B050"/>
      </top>
      <bottom/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/>
      <top style="medium">
        <color rgb="FF00B050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/>
      <right style="medium">
        <color rgb="FF00B050"/>
      </right>
      <top/>
      <bottom/>
      <diagonal/>
    </border>
    <border>
      <left style="medium">
        <color rgb="FF00B05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/>
      <right/>
      <top/>
      <bottom style="medium">
        <color rgb="FF00B050"/>
      </bottom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B05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B050"/>
      </right>
      <top/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indexed="64"/>
      </left>
      <right/>
      <top/>
      <bottom/>
      <diagonal/>
    </border>
    <border>
      <left style="medium">
        <color rgb="FFFF0000"/>
      </left>
      <right/>
      <top/>
      <bottom/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8" fillId="0" borderId="0"/>
    <xf numFmtId="164" fontId="11" fillId="0" borderId="0"/>
    <xf numFmtId="9" fontId="1" fillId="0" borderId="0" applyFont="0" applyFill="0" applyBorder="0" applyAlignment="0" applyProtection="0"/>
    <xf numFmtId="0" fontId="19" fillId="0" borderId="0" applyNumberFormat="0" applyFont="0" applyBorder="0" applyAlignment="0" applyProtection="0"/>
    <xf numFmtId="0" fontId="19" fillId="0" borderId="0" applyNumberFormat="0" applyFont="0" applyBorder="0" applyAlignment="0" applyProtection="0"/>
  </cellStyleXfs>
  <cellXfs count="234">
    <xf numFmtId="0" fontId="0" fillId="0" borderId="0" xfId="0"/>
    <xf numFmtId="0" fontId="0" fillId="3" borderId="0" xfId="0" applyFill="1"/>
    <xf numFmtId="0" fontId="4" fillId="0" borderId="0" xfId="0" applyFont="1"/>
    <xf numFmtId="0" fontId="3" fillId="3" borderId="0" xfId="0" applyFont="1" applyFill="1"/>
    <xf numFmtId="0" fontId="0" fillId="0" borderId="0" xfId="0" applyBorder="1"/>
    <xf numFmtId="3" fontId="0" fillId="0" borderId="0" xfId="0" applyNumberFormat="1" applyBorder="1"/>
    <xf numFmtId="0" fontId="7" fillId="0" borderId="2" xfId="0" applyFont="1" applyBorder="1" applyAlignment="1">
      <alignment vertical="center"/>
    </xf>
    <xf numFmtId="0" fontId="0" fillId="0" borderId="3" xfId="0" applyBorder="1"/>
    <xf numFmtId="0" fontId="0" fillId="0" borderId="4" xfId="0" applyBorder="1"/>
    <xf numFmtId="0" fontId="7" fillId="0" borderId="5" xfId="0" applyFont="1" applyBorder="1" applyAlignment="1">
      <alignment vertical="center"/>
    </xf>
    <xf numFmtId="0" fontId="0" fillId="0" borderId="6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3" fontId="0" fillId="0" borderId="8" xfId="0" applyNumberFormat="1" applyBorder="1"/>
    <xf numFmtId="0" fontId="0" fillId="0" borderId="9" xfId="0" applyBorder="1"/>
    <xf numFmtId="0" fontId="0" fillId="0" borderId="2" xfId="0" applyBorder="1"/>
    <xf numFmtId="0" fontId="0" fillId="5" borderId="4" xfId="0" applyFill="1" applyBorder="1"/>
    <xf numFmtId="0" fontId="0" fillId="5" borderId="6" xfId="0" applyFill="1" applyBorder="1"/>
    <xf numFmtId="0" fontId="0" fillId="5" borderId="9" xfId="0" applyFill="1" applyBorder="1"/>
    <xf numFmtId="0" fontId="0" fillId="3" borderId="2" xfId="0" applyFill="1" applyBorder="1"/>
    <xf numFmtId="0" fontId="0" fillId="4" borderId="3" xfId="0" applyFont="1" applyFill="1" applyBorder="1"/>
    <xf numFmtId="0" fontId="0" fillId="4" borderId="3" xfId="0" applyFill="1" applyBorder="1"/>
    <xf numFmtId="0" fontId="5" fillId="3" borderId="2" xfId="0" applyFont="1" applyFill="1" applyBorder="1"/>
    <xf numFmtId="0" fontId="5" fillId="3" borderId="5" xfId="0" applyFont="1" applyFill="1" applyBorder="1"/>
    <xf numFmtId="0" fontId="5" fillId="3" borderId="7" xfId="0" applyFont="1" applyFill="1" applyBorder="1"/>
    <xf numFmtId="0" fontId="5" fillId="3" borderId="3" xfId="0" applyFont="1" applyFill="1" applyBorder="1"/>
    <xf numFmtId="0" fontId="5" fillId="3" borderId="4" xfId="0" applyFont="1" applyFill="1" applyBorder="1"/>
    <xf numFmtId="14" fontId="0" fillId="0" borderId="0" xfId="0" applyNumberFormat="1" applyBorder="1"/>
    <xf numFmtId="22" fontId="0" fillId="0" borderId="8" xfId="0" applyNumberFormat="1" applyBorder="1"/>
    <xf numFmtId="14" fontId="4" fillId="0" borderId="3" xfId="0" applyNumberFormat="1" applyFont="1" applyBorder="1"/>
    <xf numFmtId="0" fontId="4" fillId="3" borderId="2" xfId="0" applyFont="1" applyFill="1" applyBorder="1"/>
    <xf numFmtId="18" fontId="4" fillId="0" borderId="3" xfId="0" applyNumberFormat="1" applyFont="1" applyBorder="1"/>
    <xf numFmtId="0" fontId="9" fillId="6" borderId="0" xfId="3" applyFont="1" applyFill="1"/>
    <xf numFmtId="0" fontId="9" fillId="7" borderId="0" xfId="3" applyFont="1" applyFill="1"/>
    <xf numFmtId="0" fontId="8" fillId="8" borderId="0" xfId="3" applyFill="1"/>
    <xf numFmtId="14" fontId="8" fillId="9" borderId="0" xfId="3" applyNumberFormat="1" applyFill="1"/>
    <xf numFmtId="22" fontId="8" fillId="9" borderId="0" xfId="3" applyNumberFormat="1" applyFill="1"/>
    <xf numFmtId="0" fontId="8" fillId="9" borderId="0" xfId="3" applyFill="1"/>
    <xf numFmtId="18" fontId="8" fillId="9" borderId="0" xfId="3" applyNumberFormat="1" applyFill="1"/>
    <xf numFmtId="0" fontId="10" fillId="0" borderId="0" xfId="0" applyFont="1"/>
    <xf numFmtId="0" fontId="10" fillId="11" borderId="12" xfId="0" applyFont="1" applyFill="1" applyBorder="1"/>
    <xf numFmtId="0" fontId="10" fillId="11" borderId="12" xfId="0" applyFont="1" applyFill="1" applyBorder="1" applyAlignment="1">
      <alignment horizontal="right"/>
    </xf>
    <xf numFmtId="0" fontId="10" fillId="0" borderId="6" xfId="0" applyFont="1" applyBorder="1"/>
    <xf numFmtId="0" fontId="10" fillId="0" borderId="0" xfId="4" applyNumberFormat="1" applyFont="1" applyAlignment="1">
      <alignment horizontal="left"/>
    </xf>
    <xf numFmtId="0" fontId="10" fillId="0" borderId="9" xfId="0" applyFont="1" applyBorder="1"/>
    <xf numFmtId="0" fontId="10" fillId="10" borderId="4" xfId="0" applyFont="1" applyFill="1" applyBorder="1" applyAlignment="1">
      <alignment horizontal="center"/>
    </xf>
    <xf numFmtId="0" fontId="10" fillId="0" borderId="13" xfId="0" applyFont="1" applyBorder="1"/>
    <xf numFmtId="0" fontId="10" fillId="0" borderId="14" xfId="0" applyFont="1" applyBorder="1"/>
    <xf numFmtId="0" fontId="10" fillId="0" borderId="15" xfId="0" applyFont="1" applyBorder="1"/>
    <xf numFmtId="0" fontId="12" fillId="12" borderId="16" xfId="3" applyFont="1" applyFill="1" applyBorder="1"/>
    <xf numFmtId="0" fontId="8" fillId="3" borderId="10" xfId="3" applyFill="1" applyBorder="1"/>
    <xf numFmtId="0" fontId="8" fillId="3" borderId="17" xfId="3" applyFill="1" applyBorder="1"/>
    <xf numFmtId="15" fontId="8" fillId="3" borderId="17" xfId="3" applyNumberFormat="1" applyFill="1" applyBorder="1"/>
    <xf numFmtId="0" fontId="8" fillId="0" borderId="0" xfId="3"/>
    <xf numFmtId="0" fontId="8" fillId="4" borderId="5" xfId="3" applyFill="1" applyBorder="1"/>
    <xf numFmtId="0" fontId="8" fillId="4" borderId="0" xfId="3" applyFill="1"/>
    <xf numFmtId="0" fontId="8" fillId="4" borderId="6" xfId="3" applyFill="1" applyBorder="1"/>
    <xf numFmtId="0" fontId="9" fillId="4" borderId="5" xfId="3" applyFont="1" applyFill="1" applyBorder="1"/>
    <xf numFmtId="0" fontId="8" fillId="4" borderId="21" xfId="3" applyFill="1" applyBorder="1"/>
    <xf numFmtId="0" fontId="8" fillId="4" borderId="0" xfId="3" applyFill="1" applyProtection="1">
      <protection hidden="1"/>
    </xf>
    <xf numFmtId="0" fontId="8" fillId="4" borderId="21" xfId="3" applyFill="1" applyBorder="1" applyProtection="1">
      <protection hidden="1"/>
    </xf>
    <xf numFmtId="0" fontId="8" fillId="4" borderId="7" xfId="3" applyFill="1" applyBorder="1"/>
    <xf numFmtId="0" fontId="8" fillId="4" borderId="8" xfId="3" applyFill="1" applyBorder="1"/>
    <xf numFmtId="0" fontId="8" fillId="4" borderId="9" xfId="3" applyFill="1" applyBorder="1"/>
    <xf numFmtId="0" fontId="10" fillId="13" borderId="0" xfId="0" applyFont="1" applyFill="1" applyAlignment="1">
      <alignment horizontal="center"/>
    </xf>
    <xf numFmtId="0" fontId="10" fillId="13" borderId="0" xfId="0" applyFont="1" applyFill="1"/>
    <xf numFmtId="0" fontId="10" fillId="0" borderId="0" xfId="0" applyFont="1" applyBorder="1"/>
    <xf numFmtId="0" fontId="10" fillId="0" borderId="3" xfId="0" applyFont="1" applyBorder="1"/>
    <xf numFmtId="0" fontId="10" fillId="0" borderId="4" xfId="0" applyFont="1" applyBorder="1"/>
    <xf numFmtId="0" fontId="10" fillId="10" borderId="7" xfId="0" applyFont="1" applyFill="1" applyBorder="1" applyAlignment="1">
      <alignment horizontal="center"/>
    </xf>
    <xf numFmtId="0" fontId="10" fillId="0" borderId="8" xfId="0" applyFont="1" applyBorder="1"/>
    <xf numFmtId="0" fontId="10" fillId="11" borderId="22" xfId="0" applyFont="1" applyFill="1" applyBorder="1"/>
    <xf numFmtId="0" fontId="10" fillId="0" borderId="3" xfId="4" applyNumberFormat="1" applyFont="1" applyBorder="1" applyAlignment="1">
      <alignment horizontal="left"/>
    </xf>
    <xf numFmtId="0" fontId="10" fillId="11" borderId="23" xfId="0" applyFont="1" applyFill="1" applyBorder="1"/>
    <xf numFmtId="0" fontId="10" fillId="11" borderId="23" xfId="0" applyFont="1" applyFill="1" applyBorder="1" applyAlignment="1">
      <alignment horizontal="right"/>
    </xf>
    <xf numFmtId="0" fontId="14" fillId="14" borderId="24" xfId="0" applyFont="1" applyFill="1" applyBorder="1" applyAlignment="1">
      <alignment horizontal="center" wrapText="1"/>
    </xf>
    <xf numFmtId="43" fontId="0" fillId="0" borderId="0" xfId="1" applyFont="1"/>
    <xf numFmtId="165" fontId="0" fillId="0" borderId="0" xfId="0" applyNumberFormat="1"/>
    <xf numFmtId="0" fontId="3" fillId="3" borderId="0" xfId="0" applyFont="1" applyFill="1" applyAlignment="1">
      <alignment vertical="center"/>
    </xf>
    <xf numFmtId="0" fontId="15" fillId="15" borderId="0" xfId="2" applyFont="1" applyFill="1"/>
    <xf numFmtId="165" fontId="15" fillId="15" borderId="0" xfId="2" applyNumberFormat="1" applyFont="1" applyFill="1"/>
    <xf numFmtId="0" fontId="0" fillId="16" borderId="0" xfId="0" applyFill="1"/>
    <xf numFmtId="165" fontId="0" fillId="16" borderId="0" xfId="0" applyNumberFormat="1" applyFill="1"/>
    <xf numFmtId="0" fontId="15" fillId="17" borderId="0" xfId="2" applyFont="1" applyFill="1"/>
    <xf numFmtId="165" fontId="15" fillId="17" borderId="0" xfId="2" applyNumberFormat="1" applyFont="1" applyFill="1"/>
    <xf numFmtId="0" fontId="0" fillId="15" borderId="0" xfId="0" applyFill="1"/>
    <xf numFmtId="165" fontId="0" fillId="15" borderId="0" xfId="0" applyNumberFormat="1" applyFill="1"/>
    <xf numFmtId="0" fontId="0" fillId="17" borderId="0" xfId="0" applyFill="1"/>
    <xf numFmtId="165" fontId="0" fillId="17" borderId="0" xfId="0" applyNumberFormat="1" applyFill="1"/>
    <xf numFmtId="0" fontId="15" fillId="16" borderId="0" xfId="2" applyFont="1" applyFill="1"/>
    <xf numFmtId="165" fontId="15" fillId="16" borderId="0" xfId="2" applyNumberFormat="1" applyFont="1" applyFill="1"/>
    <xf numFmtId="0" fontId="16" fillId="3" borderId="0" xfId="0" applyFont="1" applyFill="1"/>
    <xf numFmtId="0" fontId="0" fillId="18" borderId="0" xfId="0" applyFill="1"/>
    <xf numFmtId="0" fontId="17" fillId="0" borderId="1" xfId="0" applyFont="1" applyBorder="1"/>
    <xf numFmtId="0" fontId="19" fillId="0" borderId="1" xfId="6" applyBorder="1" applyAlignment="1">
      <alignment horizontal="center"/>
    </xf>
    <xf numFmtId="15" fontId="20" fillId="0" borderId="1" xfId="7" applyNumberFormat="1" applyFont="1" applyBorder="1" applyAlignment="1">
      <alignment horizontal="center"/>
    </xf>
    <xf numFmtId="0" fontId="21" fillId="0" borderId="1" xfId="7" applyFont="1" applyBorder="1" applyAlignment="1">
      <alignment horizontal="center"/>
    </xf>
    <xf numFmtId="0" fontId="19" fillId="0" borderId="1" xfId="7" applyFont="1" applyBorder="1" applyAlignment="1">
      <alignment horizontal="center"/>
    </xf>
    <xf numFmtId="14" fontId="0" fillId="0" borderId="0" xfId="0" applyNumberFormat="1"/>
    <xf numFmtId="0" fontId="18" fillId="19" borderId="1" xfId="0" applyFont="1" applyFill="1" applyBorder="1"/>
    <xf numFmtId="0" fontId="18" fillId="19" borderId="1" xfId="0" applyFont="1" applyFill="1" applyBorder="1" applyAlignment="1">
      <alignment wrapText="1"/>
    </xf>
    <xf numFmtId="14" fontId="0" fillId="0" borderId="1" xfId="0" applyNumberFormat="1" applyBorder="1"/>
    <xf numFmtId="0" fontId="0" fillId="20" borderId="1" xfId="0" applyFill="1" applyBorder="1"/>
    <xf numFmtId="14" fontId="0" fillId="20" borderId="1" xfId="0" applyNumberFormat="1" applyFill="1" applyBorder="1"/>
    <xf numFmtId="167" fontId="0" fillId="0" borderId="1" xfId="0" applyNumberFormat="1" applyBorder="1"/>
    <xf numFmtId="168" fontId="0" fillId="0" borderId="1" xfId="0" applyNumberFormat="1" applyBorder="1"/>
    <xf numFmtId="0" fontId="0" fillId="0" borderId="1" xfId="0" applyBorder="1"/>
    <xf numFmtId="169" fontId="0" fillId="0" borderId="1" xfId="0" applyNumberFormat="1" applyBorder="1"/>
    <xf numFmtId="0" fontId="0" fillId="21" borderId="1" xfId="0" applyFill="1" applyBorder="1"/>
    <xf numFmtId="14" fontId="0" fillId="21" borderId="1" xfId="0" applyNumberFormat="1" applyFill="1" applyBorder="1"/>
    <xf numFmtId="166" fontId="0" fillId="21" borderId="1" xfId="0" applyNumberFormat="1" applyFill="1" applyBorder="1"/>
    <xf numFmtId="0" fontId="18" fillId="19" borderId="1" xfId="0" applyFont="1" applyFill="1" applyBorder="1" applyProtection="1">
      <protection locked="0"/>
    </xf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20" borderId="1" xfId="0" applyFill="1" applyBorder="1" applyProtection="1"/>
    <xf numFmtId="0" fontId="9" fillId="0" borderId="28" xfId="6" applyFont="1" applyBorder="1" applyAlignment="1">
      <alignment horizontal="center" wrapText="1"/>
    </xf>
    <xf numFmtId="0" fontId="9" fillId="0" borderId="29" xfId="6" applyFont="1" applyBorder="1" applyAlignment="1">
      <alignment horizontal="center" wrapText="1"/>
    </xf>
    <xf numFmtId="0" fontId="9" fillId="0" borderId="30" xfId="6" applyFont="1" applyBorder="1" applyAlignment="1">
      <alignment horizontal="center" wrapText="1"/>
    </xf>
    <xf numFmtId="0" fontId="20" fillId="0" borderId="31" xfId="7" applyFont="1" applyBorder="1" applyAlignment="1">
      <alignment horizontal="center"/>
    </xf>
    <xf numFmtId="0" fontId="20" fillId="0" borderId="1" xfId="7" applyFont="1" applyBorder="1" applyAlignment="1">
      <alignment horizontal="center"/>
    </xf>
    <xf numFmtId="172" fontId="20" fillId="0" borderId="1" xfId="7" applyNumberFormat="1" applyFont="1" applyBorder="1" applyAlignment="1">
      <alignment horizontal="center"/>
    </xf>
    <xf numFmtId="172" fontId="21" fillId="0" borderId="32" xfId="7" applyNumberFormat="1" applyFont="1" applyBorder="1" applyAlignment="1">
      <alignment horizontal="right"/>
    </xf>
    <xf numFmtId="0" fontId="20" fillId="0" borderId="33" xfId="7" applyFont="1" applyBorder="1" applyAlignment="1">
      <alignment horizontal="center"/>
    </xf>
    <xf numFmtId="0" fontId="20" fillId="0" borderId="34" xfId="7" applyFont="1" applyBorder="1" applyAlignment="1">
      <alignment horizontal="center"/>
    </xf>
    <xf numFmtId="172" fontId="20" fillId="0" borderId="34" xfId="7" applyNumberFormat="1" applyFont="1" applyBorder="1" applyAlignment="1">
      <alignment horizontal="center"/>
    </xf>
    <xf numFmtId="0" fontId="19" fillId="0" borderId="35" xfId="6" applyBorder="1" applyAlignment="1">
      <alignment horizontal="center"/>
    </xf>
    <xf numFmtId="0" fontId="20" fillId="0" borderId="36" xfId="7" applyFont="1" applyBorder="1" applyAlignment="1">
      <alignment horizontal="center"/>
    </xf>
    <xf numFmtId="0" fontId="0" fillId="0" borderId="0" xfId="0" applyAlignment="1">
      <alignment horizontal="left"/>
    </xf>
    <xf numFmtId="0" fontId="22" fillId="0" borderId="0" xfId="0" applyFont="1" applyBorder="1"/>
    <xf numFmtId="0" fontId="0" fillId="0" borderId="0" xfId="0" applyBorder="1" applyAlignment="1">
      <alignment horizontal="right"/>
    </xf>
    <xf numFmtId="0" fontId="21" fillId="0" borderId="0" xfId="0" applyFont="1" applyBorder="1"/>
    <xf numFmtId="0" fontId="21" fillId="3" borderId="1" xfId="7" applyNumberFormat="1" applyFont="1" applyFill="1" applyBorder="1" applyAlignment="1">
      <alignment horizontal="center"/>
    </xf>
    <xf numFmtId="0" fontId="19" fillId="0" borderId="25" xfId="6" applyBorder="1"/>
    <xf numFmtId="0" fontId="19" fillId="0" borderId="26" xfId="6" applyBorder="1"/>
    <xf numFmtId="0" fontId="19" fillId="0" borderId="26" xfId="6" applyBorder="1" applyAlignment="1">
      <alignment horizontal="right"/>
    </xf>
    <xf numFmtId="0" fontId="21" fillId="3" borderId="1" xfId="7" applyFont="1" applyFill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4" fillId="0" borderId="0" xfId="0" applyFont="1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19" fillId="0" borderId="43" xfId="6" applyBorder="1" applyAlignment="1">
      <alignment horizontal="center"/>
    </xf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15" fillId="23" borderId="1" xfId="0" applyFont="1" applyFill="1" applyBorder="1"/>
    <xf numFmtId="0" fontId="0" fillId="15" borderId="1" xfId="0" applyFill="1" applyBorder="1" applyAlignment="1">
      <alignment wrapText="1"/>
    </xf>
    <xf numFmtId="0" fontId="18" fillId="19" borderId="47" xfId="0" applyFont="1" applyFill="1" applyBorder="1"/>
    <xf numFmtId="173" fontId="0" fillId="0" borderId="1" xfId="0" applyNumberFormat="1" applyBorder="1"/>
    <xf numFmtId="0" fontId="0" fillId="0" borderId="43" xfId="0" applyBorder="1"/>
    <xf numFmtId="0" fontId="15" fillId="23" borderId="48" xfId="0" applyFont="1" applyFill="1" applyBorder="1"/>
    <xf numFmtId="0" fontId="0" fillId="15" borderId="48" xfId="0" applyFill="1" applyBorder="1" applyAlignment="1">
      <alignment wrapText="1"/>
    </xf>
    <xf numFmtId="0" fontId="18" fillId="19" borderId="49" xfId="0" applyFont="1" applyFill="1" applyBorder="1"/>
    <xf numFmtId="0" fontId="18" fillId="19" borderId="43" xfId="0" applyFont="1" applyFill="1" applyBorder="1"/>
    <xf numFmtId="173" fontId="0" fillId="20" borderId="48" xfId="0" applyNumberFormat="1" applyFill="1" applyBorder="1"/>
    <xf numFmtId="14" fontId="0" fillId="0" borderId="43" xfId="0" applyNumberFormat="1" applyBorder="1"/>
    <xf numFmtId="0" fontId="4" fillId="0" borderId="0" xfId="0" applyFont="1" applyBorder="1" applyAlignment="1">
      <alignment wrapText="1"/>
    </xf>
    <xf numFmtId="0" fontId="4" fillId="0" borderId="0" xfId="0" applyFont="1" applyBorder="1"/>
    <xf numFmtId="0" fontId="4" fillId="0" borderId="42" xfId="0" applyFont="1" applyBorder="1"/>
    <xf numFmtId="0" fontId="0" fillId="15" borderId="42" xfId="0" applyFill="1" applyBorder="1" applyAlignment="1">
      <alignment wrapText="1"/>
    </xf>
    <xf numFmtId="0" fontId="18" fillId="19" borderId="42" xfId="0" applyFont="1" applyFill="1" applyBorder="1"/>
    <xf numFmtId="173" fontId="0" fillId="20" borderId="42" xfId="0" applyNumberFormat="1" applyFill="1" applyBorder="1"/>
    <xf numFmtId="0" fontId="18" fillId="22" borderId="1" xfId="0" applyFont="1" applyFill="1" applyBorder="1"/>
    <xf numFmtId="171" fontId="0" fillId="0" borderId="1" xfId="1" applyNumberFormat="1" applyFont="1" applyBorder="1"/>
    <xf numFmtId="171" fontId="0" fillId="20" borderId="1" xfId="1" applyNumberFormat="1" applyFont="1" applyFill="1" applyBorder="1"/>
    <xf numFmtId="10" fontId="0" fillId="20" borderId="1" xfId="5" applyNumberFormat="1" applyFont="1" applyFill="1" applyBorder="1"/>
    <xf numFmtId="0" fontId="0" fillId="0" borderId="50" xfId="0" applyBorder="1"/>
    <xf numFmtId="0" fontId="0" fillId="0" borderId="51" xfId="0" applyBorder="1"/>
    <xf numFmtId="0" fontId="0" fillId="0" borderId="52" xfId="0" applyBorder="1"/>
    <xf numFmtId="0" fontId="18" fillId="19" borderId="53" xfId="0" applyFont="1" applyFill="1" applyBorder="1"/>
    <xf numFmtId="0" fontId="0" fillId="0" borderId="54" xfId="0" applyBorder="1"/>
    <xf numFmtId="0" fontId="0" fillId="0" borderId="53" xfId="0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19" fillId="0" borderId="58" xfId="6" applyFill="1" applyBorder="1" applyAlignment="1">
      <alignment horizontal="left"/>
    </xf>
    <xf numFmtId="0" fontId="4" fillId="4" borderId="0" xfId="0" applyFont="1" applyFill="1"/>
    <xf numFmtId="0" fontId="0" fillId="23" borderId="0" xfId="0" applyFill="1"/>
    <xf numFmtId="14" fontId="0" fillId="23" borderId="0" xfId="0" applyNumberFormat="1" applyFill="1"/>
    <xf numFmtId="0" fontId="0" fillId="15" borderId="25" xfId="0" applyFill="1" applyBorder="1"/>
    <xf numFmtId="0" fontId="0" fillId="15" borderId="26" xfId="0" applyFill="1" applyBorder="1"/>
    <xf numFmtId="0" fontId="0" fillId="15" borderId="27" xfId="0" applyFill="1" applyBorder="1"/>
    <xf numFmtId="0" fontId="0" fillId="3" borderId="25" xfId="0" applyFill="1" applyBorder="1"/>
    <xf numFmtId="0" fontId="0" fillId="3" borderId="27" xfId="0" applyFill="1" applyBorder="1"/>
    <xf numFmtId="174" fontId="0" fillId="0" borderId="1" xfId="0" applyNumberFormat="1" applyBorder="1"/>
    <xf numFmtId="0" fontId="18" fillId="24" borderId="1" xfId="0" applyFont="1" applyFill="1" applyBorder="1"/>
    <xf numFmtId="170" fontId="0" fillId="0" borderId="1" xfId="0" applyNumberFormat="1" applyBorder="1"/>
    <xf numFmtId="0" fontId="0" fillId="0" borderId="59" xfId="0" applyBorder="1"/>
    <xf numFmtId="0" fontId="4" fillId="0" borderId="59" xfId="0" applyFont="1" applyBorder="1"/>
    <xf numFmtId="0" fontId="0" fillId="25" borderId="50" xfId="0" applyFill="1" applyBorder="1"/>
    <xf numFmtId="0" fontId="0" fillId="25" borderId="51" xfId="0" applyFill="1" applyBorder="1"/>
    <xf numFmtId="0" fontId="0" fillId="25" borderId="52" xfId="0" applyFill="1" applyBorder="1"/>
    <xf numFmtId="0" fontId="4" fillId="25" borderId="59" xfId="0" applyFont="1" applyFill="1" applyBorder="1"/>
    <xf numFmtId="0" fontId="0" fillId="25" borderId="0" xfId="0" applyFill="1" applyBorder="1"/>
    <xf numFmtId="0" fontId="0" fillId="25" borderId="54" xfId="0" applyFill="1" applyBorder="1"/>
    <xf numFmtId="0" fontId="18" fillId="25" borderId="53" xfId="0" applyFont="1" applyFill="1" applyBorder="1"/>
    <xf numFmtId="0" fontId="18" fillId="25" borderId="1" xfId="0" applyFont="1" applyFill="1" applyBorder="1"/>
    <xf numFmtId="0" fontId="18" fillId="25" borderId="60" xfId="0" applyFont="1" applyFill="1" applyBorder="1"/>
    <xf numFmtId="0" fontId="0" fillId="25" borderId="53" xfId="0" applyFill="1" applyBorder="1"/>
    <xf numFmtId="170" fontId="0" fillId="25" borderId="1" xfId="0" applyNumberFormat="1" applyFill="1" applyBorder="1"/>
    <xf numFmtId="0" fontId="0" fillId="25" borderId="1" xfId="0" applyFill="1" applyBorder="1"/>
    <xf numFmtId="170" fontId="0" fillId="25" borderId="60" xfId="0" applyNumberFormat="1" applyFill="1" applyBorder="1"/>
    <xf numFmtId="0" fontId="0" fillId="25" borderId="59" xfId="0" applyFill="1" applyBorder="1"/>
    <xf numFmtId="0" fontId="0" fillId="25" borderId="55" xfId="0" applyFill="1" applyBorder="1"/>
    <xf numFmtId="0" fontId="0" fillId="25" borderId="56" xfId="0" applyFill="1" applyBorder="1"/>
    <xf numFmtId="0" fontId="0" fillId="25" borderId="57" xfId="0" applyFill="1" applyBorder="1"/>
    <xf numFmtId="10" fontId="1" fillId="20" borderId="1" xfId="5" applyNumberFormat="1" applyFont="1" applyFill="1" applyBorder="1"/>
    <xf numFmtId="10" fontId="0" fillId="0" borderId="1" xfId="0" applyNumberFormat="1" applyBorder="1"/>
    <xf numFmtId="0" fontId="25" fillId="0" borderId="0" xfId="0" applyFont="1"/>
    <xf numFmtId="0" fontId="0" fillId="22" borderId="0" xfId="0" applyFill="1"/>
    <xf numFmtId="0" fontId="26" fillId="0" borderId="0" xfId="0" applyFont="1"/>
    <xf numFmtId="0" fontId="6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9" fontId="0" fillId="0" borderId="0" xfId="0" applyNumberFormat="1" applyBorder="1" applyAlignment="1">
      <alignment horizontal="center"/>
    </xf>
    <xf numFmtId="9" fontId="0" fillId="0" borderId="6" xfId="0" applyNumberFormat="1" applyBorder="1" applyAlignment="1">
      <alignment horizontal="center"/>
    </xf>
    <xf numFmtId="9" fontId="0" fillId="0" borderId="8" xfId="0" applyNumberFormat="1" applyBorder="1" applyAlignment="1">
      <alignment horizontal="center"/>
    </xf>
    <xf numFmtId="9" fontId="0" fillId="0" borderId="9" xfId="0" applyNumberFormat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0" fillId="10" borderId="2" xfId="0" applyFont="1" applyFill="1" applyBorder="1" applyAlignment="1">
      <alignment horizontal="center"/>
    </xf>
    <xf numFmtId="0" fontId="10" fillId="10" borderId="11" xfId="0" applyFont="1" applyFill="1" applyBorder="1" applyAlignment="1">
      <alignment horizontal="center"/>
    </xf>
    <xf numFmtId="0" fontId="10" fillId="10" borderId="5" xfId="0" applyFont="1" applyFill="1" applyBorder="1" applyAlignment="1">
      <alignment horizontal="center"/>
    </xf>
    <xf numFmtId="0" fontId="0" fillId="3" borderId="0" xfId="0" applyFill="1" applyAlignment="1">
      <alignment horizontal="center" vertical="center"/>
    </xf>
    <xf numFmtId="0" fontId="13" fillId="4" borderId="18" xfId="3" applyFont="1" applyFill="1" applyBorder="1" applyAlignment="1">
      <alignment horizontal="center"/>
    </xf>
    <xf numFmtId="0" fontId="13" fillId="4" borderId="19" xfId="3" applyFont="1" applyFill="1" applyBorder="1" applyAlignment="1">
      <alignment horizontal="center"/>
    </xf>
    <xf numFmtId="0" fontId="13" fillId="4" borderId="20" xfId="3" applyFont="1" applyFill="1" applyBorder="1" applyAlignment="1">
      <alignment horizontal="center"/>
    </xf>
  </cellXfs>
  <cellStyles count="8">
    <cellStyle name="Bad" xfId="2" builtinId="27"/>
    <cellStyle name="Comma" xfId="1" builtinId="3"/>
    <cellStyle name="GreyOrWhite" xfId="6"/>
    <cellStyle name="Normal" xfId="0" builtinId="0"/>
    <cellStyle name="Normal 2" xfId="3"/>
    <cellStyle name="Normal_EMPLOYEE" xfId="4"/>
    <cellStyle name="Percent" xfId="5" builtinId="5"/>
    <cellStyle name="Yellow" xfId="7"/>
  </cellStyles>
  <dxfs count="15"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fgColor indexed="64"/>
          <bgColor indexed="22"/>
        </patternFill>
      </fill>
    </dxf>
    <dxf>
      <fill>
        <patternFill patternType="solid">
          <fgColor indexed="64"/>
          <bgColor indexed="43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304800</xdr:colOff>
      <xdr:row>8</xdr:row>
      <xdr:rowOff>180975</xdr:rowOff>
    </xdr:from>
    <xdr:to>
      <xdr:col>13</xdr:col>
      <xdr:colOff>342900</xdr:colOff>
      <xdr:row>13</xdr:row>
      <xdr:rowOff>85725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xmlns="" id="{BC923A7D-D998-4544-8B86-1D07790304D2}"/>
            </a:ext>
          </a:extLst>
        </xdr:cNvPr>
        <xdr:cNvSpPr/>
      </xdr:nvSpPr>
      <xdr:spPr>
        <a:xfrm>
          <a:off x="11468100" y="1752600"/>
          <a:ext cx="1257300" cy="1057275"/>
        </a:xfrm>
        <a:prstGeom prst="wedgeEllipseCallout">
          <a:avLst>
            <a:gd name="adj1" fmla="val 88258"/>
            <a:gd name="adj2" fmla="val 1205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200"/>
            <a:t>IF</a:t>
          </a:r>
          <a:r>
            <a:rPr lang="en-US" sz="1200" baseline="0"/>
            <a:t> FORMULA</a:t>
          </a:r>
          <a:endParaRPr lang="en-US" sz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533400</xdr:colOff>
      <xdr:row>48</xdr:row>
      <xdr:rowOff>0</xdr:rowOff>
    </xdr:from>
    <xdr:to>
      <xdr:col>3</xdr:col>
      <xdr:colOff>9525</xdr:colOff>
      <xdr:row>51</xdr:row>
      <xdr:rowOff>152400</xdr:rowOff>
    </xdr:to>
    <xdr:sp macro="" textlink="">
      <xdr:nvSpPr>
        <xdr:cNvPr id="2" name="Smiley Face 1">
          <a:extLst>
            <a:ext uri="{FF2B5EF4-FFF2-40B4-BE49-F238E27FC236}">
              <a16:creationId xmlns:a16="http://schemas.microsoft.com/office/drawing/2014/main" xmlns="" id="{BEE8F4BE-5B00-4EB9-B7DC-ADC01C94FDE2}"/>
            </a:ext>
          </a:extLst>
        </xdr:cNvPr>
        <xdr:cNvSpPr/>
      </xdr:nvSpPr>
      <xdr:spPr>
        <a:xfrm>
          <a:off x="2486025" y="9267825"/>
          <a:ext cx="695325" cy="723900"/>
        </a:xfrm>
        <a:prstGeom prst="smileyFac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2</xdr:col>
      <xdr:colOff>39085</xdr:colOff>
      <xdr:row>76</xdr:row>
      <xdr:rowOff>65361</xdr:rowOff>
    </xdr:from>
    <xdr:to>
      <xdr:col>3</xdr:col>
      <xdr:colOff>343885</xdr:colOff>
      <xdr:row>81</xdr:row>
      <xdr:rowOff>27261</xdr:rowOff>
    </xdr:to>
    <xdr:pic>
      <xdr:nvPicPr>
        <xdr:cNvPr id="3" name="Graphic 2" descr="Question mark with solid fill">
          <a:extLst>
            <a:ext uri="{FF2B5EF4-FFF2-40B4-BE49-F238E27FC236}">
              <a16:creationId xmlns:a16="http://schemas.microsoft.com/office/drawing/2014/main" xmlns="" id="{4EDC3C03-88DF-4643-A532-11509A5A5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2944210" y="14676711"/>
          <a:ext cx="914400" cy="914400"/>
        </a:xfrm>
        <a:prstGeom prst="rect">
          <a:avLst/>
        </a:prstGeom>
      </xdr:spPr>
    </xdr:pic>
    <xdr:clientData/>
  </xdr:twoCellAnchor>
  <xdr:twoCellAnchor>
    <xdr:from>
      <xdr:col>0</xdr:col>
      <xdr:colOff>914400</xdr:colOff>
      <xdr:row>66</xdr:row>
      <xdr:rowOff>104775</xdr:rowOff>
    </xdr:from>
    <xdr:to>
      <xdr:col>1</xdr:col>
      <xdr:colOff>236154</xdr:colOff>
      <xdr:row>77</xdr:row>
      <xdr:rowOff>157326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xmlns="" id="{897F3526-64D1-460E-9C6F-A0B50166A158}"/>
            </a:ext>
          </a:extLst>
        </xdr:cNvPr>
        <xdr:cNvCxnSpPr/>
      </xdr:nvCxnSpPr>
      <xdr:spPr>
        <a:xfrm>
          <a:off x="914400" y="12811125"/>
          <a:ext cx="1274379" cy="2148051"/>
        </a:xfrm>
        <a:prstGeom prst="straightConnector1">
          <a:avLst/>
        </a:prstGeom>
        <a:ln>
          <a:tailEnd type="triangle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2" name="Table3" displayName="Table3" ref="A28:C39" totalsRowShown="0" headerRowDxfId="10" headerRowCellStyle="Normal 2">
  <autoFilter ref="A28:C39"/>
  <tableColumns count="3">
    <tableColumn id="1" name="Date Functions" dataDxfId="9" dataCellStyle="Normal 2"/>
    <tableColumn id="2" name="Description" dataDxfId="8" dataCellStyle="Normal 2"/>
    <tableColumn id="3" name="Example" dataDxfId="7" dataCellStyle="Normal 2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opLeftCell="A2" workbookViewId="0">
      <selection activeCell="G26" sqref="G26"/>
    </sheetView>
  </sheetViews>
  <sheetFormatPr defaultRowHeight="15"/>
  <cols>
    <col min="1" max="1" width="11.85546875" customWidth="1"/>
  </cols>
  <sheetData>
    <row r="1" spans="1:11" ht="19.5" thickBot="1">
      <c r="A1" s="215" t="s">
        <v>15</v>
      </c>
      <c r="B1" s="215"/>
      <c r="C1" s="215"/>
    </row>
    <row r="2" spans="1:11" ht="18.75">
      <c r="A2" s="16" t="s">
        <v>0</v>
      </c>
      <c r="B2" s="7" t="s">
        <v>1</v>
      </c>
      <c r="C2" s="7" t="s">
        <v>2</v>
      </c>
      <c r="D2" s="7" t="s">
        <v>3</v>
      </c>
      <c r="E2" s="8" t="s">
        <v>4</v>
      </c>
      <c r="G2" s="23" t="s">
        <v>9</v>
      </c>
      <c r="H2" s="26" t="s">
        <v>10</v>
      </c>
      <c r="I2" s="26" t="s">
        <v>11</v>
      </c>
      <c r="J2" s="26" t="s">
        <v>12</v>
      </c>
      <c r="K2" s="27" t="s">
        <v>13</v>
      </c>
    </row>
    <row r="3" spans="1:11">
      <c r="A3" s="11" t="s">
        <v>5</v>
      </c>
      <c r="B3" s="4">
        <v>99</v>
      </c>
      <c r="C3" s="4">
        <v>75</v>
      </c>
      <c r="D3" s="4">
        <v>69</v>
      </c>
      <c r="E3" s="10">
        <v>75</v>
      </c>
      <c r="G3" s="11"/>
      <c r="H3" s="4"/>
      <c r="I3" s="4"/>
      <c r="J3" s="4"/>
      <c r="K3" s="10"/>
    </row>
    <row r="4" spans="1:11">
      <c r="A4" s="11" t="s">
        <v>6</v>
      </c>
      <c r="B4" s="4">
        <v>66</v>
      </c>
      <c r="C4" s="4">
        <v>96</v>
      </c>
      <c r="D4" s="4">
        <v>52</v>
      </c>
      <c r="E4" s="10">
        <v>88</v>
      </c>
      <c r="G4" s="11"/>
      <c r="H4" s="4"/>
      <c r="I4" s="4"/>
      <c r="J4" s="4"/>
      <c r="K4" s="10"/>
    </row>
    <row r="5" spans="1:11">
      <c r="A5" s="11" t="s">
        <v>7</v>
      </c>
      <c r="B5" s="4">
        <v>41</v>
      </c>
      <c r="C5" s="4">
        <v>75</v>
      </c>
      <c r="D5" s="4">
        <v>41</v>
      </c>
      <c r="E5" s="10">
        <v>52</v>
      </c>
      <c r="G5" s="11"/>
      <c r="H5" s="4"/>
      <c r="I5" s="4"/>
      <c r="J5" s="4"/>
      <c r="K5" s="10"/>
    </row>
    <row r="6" spans="1:11" ht="15.75" thickBot="1">
      <c r="A6" s="12" t="s">
        <v>8</v>
      </c>
      <c r="B6" s="13">
        <v>23</v>
      </c>
      <c r="C6" s="13">
        <v>52</v>
      </c>
      <c r="D6" s="13">
        <v>11</v>
      </c>
      <c r="E6" s="15">
        <v>42</v>
      </c>
      <c r="G6" s="12"/>
      <c r="H6" s="13"/>
      <c r="I6" s="13"/>
      <c r="J6" s="13"/>
      <c r="K6" s="15"/>
    </row>
    <row r="7" spans="1:11" ht="15.75" thickBot="1"/>
    <row r="8" spans="1:11" ht="18.75">
      <c r="A8" s="23" t="s">
        <v>9</v>
      </c>
      <c r="B8" s="7"/>
      <c r="C8" s="7"/>
      <c r="D8" s="7"/>
      <c r="E8" s="8"/>
    </row>
    <row r="9" spans="1:11" ht="18.75">
      <c r="A9" s="24" t="s">
        <v>10</v>
      </c>
      <c r="B9" s="4"/>
      <c r="C9" s="4"/>
      <c r="D9" s="4"/>
      <c r="E9" s="10"/>
    </row>
    <row r="10" spans="1:11" ht="18.75">
      <c r="A10" s="24" t="s">
        <v>11</v>
      </c>
      <c r="B10" s="4"/>
      <c r="C10" s="4"/>
      <c r="D10" s="4"/>
      <c r="E10" s="10"/>
    </row>
    <row r="11" spans="1:11" ht="18.75">
      <c r="A11" s="24" t="s">
        <v>12</v>
      </c>
      <c r="B11" s="4"/>
      <c r="C11" s="4"/>
      <c r="D11" s="4"/>
      <c r="E11" s="10"/>
    </row>
    <row r="12" spans="1:11" ht="19.5" thickBot="1">
      <c r="A12" s="25" t="s">
        <v>13</v>
      </c>
      <c r="B12" s="13"/>
      <c r="C12" s="13"/>
      <c r="D12" s="13"/>
      <c r="E12" s="15"/>
    </row>
    <row r="15" spans="1:11" ht="15.75" thickBot="1"/>
    <row r="16" spans="1:11">
      <c r="A16" s="20" t="s">
        <v>49</v>
      </c>
      <c r="B16" s="7"/>
      <c r="C16" s="21"/>
      <c r="D16" s="8"/>
    </row>
    <row r="17" spans="1:7">
      <c r="A17" s="11"/>
      <c r="B17" s="4"/>
      <c r="C17" s="4"/>
      <c r="D17" s="10"/>
    </row>
    <row r="18" spans="1:7">
      <c r="A18" s="11" t="s">
        <v>50</v>
      </c>
      <c r="B18" s="216" t="s">
        <v>51</v>
      </c>
      <c r="C18" s="216"/>
      <c r="D18" s="217"/>
    </row>
    <row r="19" spans="1:7">
      <c r="A19" s="11" t="s">
        <v>52</v>
      </c>
      <c r="B19" s="218">
        <v>0.26</v>
      </c>
      <c r="C19" s="218"/>
      <c r="D19" s="219"/>
    </row>
    <row r="20" spans="1:7">
      <c r="A20" s="11" t="s">
        <v>53</v>
      </c>
      <c r="B20" s="218">
        <v>0.22</v>
      </c>
      <c r="C20" s="218"/>
      <c r="D20" s="219"/>
      <c r="G20" t="s">
        <v>689</v>
      </c>
    </row>
    <row r="21" spans="1:7">
      <c r="A21" s="11" t="s">
        <v>54</v>
      </c>
      <c r="B21" s="218">
        <v>0.16</v>
      </c>
      <c r="C21" s="218"/>
      <c r="D21" s="219"/>
    </row>
    <row r="22" spans="1:7">
      <c r="A22" s="11" t="s">
        <v>55</v>
      </c>
      <c r="B22" s="218">
        <v>0.14000000000000001</v>
      </c>
      <c r="C22" s="218"/>
      <c r="D22" s="219"/>
    </row>
    <row r="23" spans="1:7">
      <c r="A23" s="11" t="s">
        <v>56</v>
      </c>
      <c r="B23" s="218">
        <v>0.1</v>
      </c>
      <c r="C23" s="218"/>
      <c r="D23" s="219"/>
    </row>
    <row r="24" spans="1:7" ht="15.75" thickBot="1">
      <c r="A24" s="12" t="s">
        <v>57</v>
      </c>
      <c r="B24" s="220">
        <v>0.12</v>
      </c>
      <c r="C24" s="220"/>
      <c r="D24" s="221"/>
    </row>
    <row r="25" spans="1:7" ht="15.75" thickBot="1"/>
    <row r="26" spans="1:7">
      <c r="A26" s="20" t="s">
        <v>58</v>
      </c>
      <c r="B26" s="7"/>
      <c r="C26" s="22"/>
      <c r="D26" s="8"/>
    </row>
    <row r="27" spans="1:7">
      <c r="A27" s="11"/>
      <c r="B27" s="4"/>
      <c r="C27" s="4"/>
      <c r="D27" s="10"/>
    </row>
    <row r="28" spans="1:7">
      <c r="A28" s="11" t="s">
        <v>50</v>
      </c>
      <c r="B28" s="216" t="s">
        <v>51</v>
      </c>
      <c r="C28" s="216"/>
      <c r="D28" s="217"/>
    </row>
    <row r="29" spans="1:7">
      <c r="A29" s="11" t="s">
        <v>52</v>
      </c>
      <c r="B29" s="218">
        <v>0.26</v>
      </c>
      <c r="C29" s="218"/>
      <c r="D29" s="219"/>
    </row>
    <row r="30" spans="1:7">
      <c r="A30" s="11" t="s">
        <v>53</v>
      </c>
      <c r="B30" s="218">
        <v>0.22</v>
      </c>
      <c r="C30" s="218"/>
      <c r="D30" s="219"/>
    </row>
    <row r="31" spans="1:7">
      <c r="A31" s="11" t="s">
        <v>54</v>
      </c>
      <c r="B31" s="218">
        <v>0.16</v>
      </c>
      <c r="C31" s="218"/>
      <c r="D31" s="219"/>
    </row>
    <row r="32" spans="1:7">
      <c r="A32" s="11" t="s">
        <v>55</v>
      </c>
      <c r="B32" s="218">
        <v>0.14000000000000001</v>
      </c>
      <c r="C32" s="218"/>
      <c r="D32" s="219"/>
    </row>
    <row r="33" spans="1:4">
      <c r="A33" s="11" t="s">
        <v>56</v>
      </c>
      <c r="B33" s="218">
        <v>0.1</v>
      </c>
      <c r="C33" s="218"/>
      <c r="D33" s="219"/>
    </row>
    <row r="34" spans="1:4" ht="15.75" thickBot="1">
      <c r="A34" s="12" t="s">
        <v>57</v>
      </c>
      <c r="B34" s="220">
        <v>0.12</v>
      </c>
      <c r="C34" s="220"/>
      <c r="D34" s="221"/>
    </row>
  </sheetData>
  <mergeCells count="15">
    <mergeCell ref="B31:D31"/>
    <mergeCell ref="B32:D32"/>
    <mergeCell ref="B33:D33"/>
    <mergeCell ref="B34:D34"/>
    <mergeCell ref="B19:D19"/>
    <mergeCell ref="B20:D20"/>
    <mergeCell ref="B21:D21"/>
    <mergeCell ref="B22:D22"/>
    <mergeCell ref="B23:D23"/>
    <mergeCell ref="B24:D24"/>
    <mergeCell ref="A1:C1"/>
    <mergeCell ref="B18:D18"/>
    <mergeCell ref="B28:D28"/>
    <mergeCell ref="B29:D29"/>
    <mergeCell ref="B30:D30"/>
  </mergeCells>
  <conditionalFormatting sqref="B20:B24">
    <cfRule type="cellIs" dxfId="14" priority="1" operator="equal">
      <formula>$D$4</formula>
    </cfRule>
  </conditionalFormatting>
  <conditionalFormatting sqref="B29">
    <cfRule type="cellIs" dxfId="13" priority="4" operator="equal">
      <formula>$D$4</formula>
    </cfRule>
  </conditionalFormatting>
  <conditionalFormatting sqref="B30:B34">
    <cfRule type="cellIs" dxfId="12" priority="3" operator="equal">
      <formula>$D$4</formula>
    </cfRule>
  </conditionalFormatting>
  <conditionalFormatting sqref="B19">
    <cfRule type="cellIs" dxfId="11" priority="2" operator="equal">
      <formula>$D$4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4"/>
  <sheetViews>
    <sheetView workbookViewId="0">
      <selection activeCell="J19" sqref="J19"/>
    </sheetView>
  </sheetViews>
  <sheetFormatPr defaultRowHeight="15"/>
  <cols>
    <col min="1" max="1" width="9.7109375" style="113" bestFit="1" customWidth="1"/>
    <col min="2" max="2" width="10" style="113" bestFit="1" customWidth="1"/>
    <col min="3" max="10" width="9.140625" style="113"/>
    <col min="13" max="13" width="13.28515625" bestFit="1" customWidth="1"/>
    <col min="14" max="14" width="2.140625" customWidth="1"/>
    <col min="15" max="15" width="13" customWidth="1"/>
    <col min="16" max="16" width="14" customWidth="1"/>
    <col min="17" max="20" width="10.5703125" bestFit="1" customWidth="1"/>
    <col min="21" max="21" width="13.85546875" customWidth="1"/>
    <col min="23" max="16384" width="9.140625" style="113"/>
  </cols>
  <sheetData>
    <row r="1" spans="1:8">
      <c r="A1" s="112" t="s">
        <v>504</v>
      </c>
      <c r="B1" s="112" t="s">
        <v>505</v>
      </c>
      <c r="C1" s="112" t="s">
        <v>82</v>
      </c>
      <c r="D1" s="112" t="s">
        <v>506</v>
      </c>
    </row>
    <row r="2" spans="1:8">
      <c r="A2" s="114" t="s">
        <v>507</v>
      </c>
      <c r="B2" s="114" t="s">
        <v>518</v>
      </c>
      <c r="C2" s="114" t="s">
        <v>510</v>
      </c>
      <c r="D2" s="115">
        <f t="array" ref="D2">IFERROR(INDEX(C6:H17,MATCH(A2&amp;B2,A6:A17&amp;B6:B17,0),MATCH(C2,C5:H5,0)),"")</f>
        <v>505</v>
      </c>
    </row>
    <row r="4" spans="1:8">
      <c r="A4" s="114"/>
      <c r="B4" s="114"/>
      <c r="C4" s="112" t="s">
        <v>82</v>
      </c>
    </row>
    <row r="5" spans="1:8">
      <c r="A5" s="112" t="s">
        <v>504</v>
      </c>
      <c r="B5" s="112" t="s">
        <v>505</v>
      </c>
      <c r="C5" s="114" t="s">
        <v>510</v>
      </c>
      <c r="D5" s="114" t="s">
        <v>509</v>
      </c>
      <c r="E5" s="114" t="s">
        <v>511</v>
      </c>
      <c r="F5" s="114" t="s">
        <v>512</v>
      </c>
      <c r="G5" s="114" t="s">
        <v>513</v>
      </c>
      <c r="H5" s="114" t="s">
        <v>514</v>
      </c>
    </row>
    <row r="6" spans="1:8">
      <c r="A6" s="114" t="s">
        <v>507</v>
      </c>
      <c r="B6" s="114" t="s">
        <v>515</v>
      </c>
      <c r="C6" s="114">
        <v>199</v>
      </c>
      <c r="D6" s="114">
        <v>633</v>
      </c>
      <c r="E6" s="114">
        <v>718</v>
      </c>
      <c r="F6" s="114">
        <v>124</v>
      </c>
      <c r="G6" s="114">
        <v>399</v>
      </c>
      <c r="H6" s="114">
        <v>236</v>
      </c>
    </row>
    <row r="7" spans="1:8">
      <c r="A7" s="114" t="s">
        <v>507</v>
      </c>
      <c r="B7" s="114" t="s">
        <v>516</v>
      </c>
      <c r="C7" s="114">
        <v>703</v>
      </c>
      <c r="D7" s="114">
        <v>336</v>
      </c>
      <c r="E7" s="114">
        <v>132</v>
      </c>
      <c r="F7" s="114">
        <v>848</v>
      </c>
      <c r="G7" s="114">
        <v>817</v>
      </c>
      <c r="H7" s="114">
        <v>326</v>
      </c>
    </row>
    <row r="8" spans="1:8">
      <c r="A8" s="114" t="s">
        <v>507</v>
      </c>
      <c r="B8" s="114" t="s">
        <v>517</v>
      </c>
      <c r="C8" s="114">
        <v>787</v>
      </c>
      <c r="D8" s="114">
        <v>131</v>
      </c>
      <c r="E8" s="114">
        <v>716</v>
      </c>
      <c r="F8" s="114">
        <v>351</v>
      </c>
      <c r="G8" s="114">
        <v>685</v>
      </c>
      <c r="H8" s="114">
        <v>802</v>
      </c>
    </row>
    <row r="9" spans="1:8">
      <c r="A9" s="114" t="s">
        <v>507</v>
      </c>
      <c r="B9" s="114" t="s">
        <v>508</v>
      </c>
      <c r="C9" s="114">
        <v>195</v>
      </c>
      <c r="D9" s="114">
        <v>685</v>
      </c>
      <c r="E9" s="114">
        <v>105</v>
      </c>
      <c r="F9" s="114">
        <v>379</v>
      </c>
      <c r="G9" s="114">
        <v>701</v>
      </c>
      <c r="H9" s="114">
        <v>752</v>
      </c>
    </row>
    <row r="10" spans="1:8">
      <c r="A10" s="114" t="s">
        <v>507</v>
      </c>
      <c r="B10" s="114" t="s">
        <v>518</v>
      </c>
      <c r="C10" s="114">
        <v>505</v>
      </c>
      <c r="D10" s="114">
        <v>436</v>
      </c>
      <c r="E10" s="114">
        <v>888</v>
      </c>
      <c r="F10" s="114">
        <v>673</v>
      </c>
      <c r="G10" s="114">
        <v>419</v>
      </c>
      <c r="H10" s="114">
        <v>516</v>
      </c>
    </row>
    <row r="11" spans="1:8">
      <c r="A11" s="114" t="s">
        <v>507</v>
      </c>
      <c r="B11" s="114" t="s">
        <v>519</v>
      </c>
      <c r="C11" s="114">
        <v>158</v>
      </c>
      <c r="D11" s="114">
        <v>264</v>
      </c>
      <c r="E11" s="114">
        <v>690</v>
      </c>
      <c r="F11" s="114">
        <v>320</v>
      </c>
      <c r="G11" s="114">
        <v>276</v>
      </c>
      <c r="H11" s="114">
        <v>578</v>
      </c>
    </row>
    <row r="12" spans="1:8">
      <c r="A12" s="114" t="s">
        <v>520</v>
      </c>
      <c r="B12" s="114" t="s">
        <v>521</v>
      </c>
      <c r="C12" s="114">
        <v>625</v>
      </c>
      <c r="D12" s="114">
        <v>193</v>
      </c>
      <c r="E12" s="114">
        <v>830</v>
      </c>
      <c r="F12" s="114">
        <v>139</v>
      </c>
      <c r="G12" s="114">
        <v>389</v>
      </c>
      <c r="H12" s="114">
        <v>180</v>
      </c>
    </row>
    <row r="13" spans="1:8">
      <c r="A13" s="114" t="s">
        <v>520</v>
      </c>
      <c r="B13" s="114" t="s">
        <v>522</v>
      </c>
      <c r="C13" s="114">
        <v>165</v>
      </c>
      <c r="D13" s="114">
        <v>177</v>
      </c>
      <c r="E13" s="114">
        <v>365</v>
      </c>
      <c r="F13" s="114">
        <v>129</v>
      </c>
      <c r="G13" s="114">
        <v>492</v>
      </c>
      <c r="H13" s="114">
        <v>515</v>
      </c>
    </row>
    <row r="14" spans="1:8">
      <c r="A14" s="114" t="s">
        <v>520</v>
      </c>
      <c r="B14" s="114" t="s">
        <v>523</v>
      </c>
      <c r="C14" s="114">
        <v>216</v>
      </c>
      <c r="D14" s="114">
        <v>335</v>
      </c>
      <c r="E14" s="114">
        <v>561</v>
      </c>
      <c r="F14" s="114">
        <v>354</v>
      </c>
      <c r="G14" s="114">
        <v>403</v>
      </c>
      <c r="H14" s="114">
        <v>273</v>
      </c>
    </row>
    <row r="15" spans="1:8">
      <c r="A15" s="114" t="s">
        <v>520</v>
      </c>
      <c r="B15" s="114" t="s">
        <v>524</v>
      </c>
      <c r="C15" s="114">
        <v>587</v>
      </c>
      <c r="D15" s="114">
        <v>121</v>
      </c>
      <c r="E15" s="114">
        <v>538</v>
      </c>
      <c r="F15" s="114">
        <v>632</v>
      </c>
      <c r="G15" s="114">
        <v>230</v>
      </c>
      <c r="H15" s="114">
        <v>350</v>
      </c>
    </row>
    <row r="16" spans="1:8">
      <c r="A16" s="114" t="s">
        <v>520</v>
      </c>
      <c r="B16" s="114" t="s">
        <v>525</v>
      </c>
      <c r="C16" s="114">
        <v>199</v>
      </c>
      <c r="D16" s="114">
        <v>350</v>
      </c>
      <c r="E16" s="114">
        <v>351</v>
      </c>
      <c r="F16" s="114">
        <v>152</v>
      </c>
      <c r="G16" s="114">
        <v>574</v>
      </c>
      <c r="H16" s="114">
        <v>168</v>
      </c>
    </row>
    <row r="17" spans="1:10">
      <c r="A17" s="114" t="s">
        <v>520</v>
      </c>
      <c r="B17" s="114" t="s">
        <v>526</v>
      </c>
      <c r="C17" s="114">
        <v>156</v>
      </c>
      <c r="D17" s="114">
        <v>784</v>
      </c>
      <c r="E17" s="114">
        <v>584</v>
      </c>
      <c r="F17" s="114">
        <v>197</v>
      </c>
      <c r="G17" s="114">
        <v>278</v>
      </c>
      <c r="H17" s="114">
        <v>498</v>
      </c>
    </row>
    <row r="19" spans="1:10">
      <c r="J19" s="113" t="s">
        <v>694</v>
      </c>
    </row>
    <row r="23" spans="1:10">
      <c r="A23" s="114" t="s">
        <v>507</v>
      </c>
    </row>
    <row r="24" spans="1:10">
      <c r="A24" s="114" t="s">
        <v>520</v>
      </c>
    </row>
  </sheetData>
  <sheetProtection algorithmName="SHA-512" hashValue="6Q7biw3Tj1Gm/n6x26mqI8RUjYXvFzE5Iu1Qdq8yIvh+trQ/PBMSMDxx33nfd9fb6Vy8JgowlGg2zrZftkiidA==" saltValue="RfboKLZtIzTU84IYTLKUeQ==" spinCount="100000" sheet="1" objects="1" scenarios="1" selectLockedCells="1"/>
  <conditionalFormatting sqref="A5:H17">
    <cfRule type="expression" dxfId="2" priority="1">
      <formula>AND($A5=VLOOKUP($A$2,$A$6:$A$17,1,0),$B5=VLOOKUP($B$2,$B$6:$B$17,1,0),A$5=HLOOKUP($C$2,$C$5:$H$5,1,0))</formula>
    </cfRule>
    <cfRule type="expression" dxfId="1" priority="2">
      <formula>AND($A5=VLOOKUP($A$2,$A$6:$A$17,1,0),$B5=VLOOKUP($B$2,$B$6:$B$17,1,0))</formula>
    </cfRule>
    <cfRule type="expression" dxfId="0" priority="3">
      <formula>A$5=HLOOKUP($C$2,$C$5:$H$5,1,0)</formula>
    </cfRule>
  </conditionalFormatting>
  <dataValidations count="3">
    <dataValidation type="list" allowBlank="1" showInputMessage="1" showErrorMessage="1" sqref="B2">
      <formula1>B$6:B$17</formula1>
    </dataValidation>
    <dataValidation type="list" allowBlank="1" showInputMessage="1" showErrorMessage="1" sqref="C2">
      <formula1>$C$5:$H$5</formula1>
    </dataValidation>
    <dataValidation type="list" allowBlank="1" showInputMessage="1" showErrorMessage="1" sqref="A2">
      <formula1>$A$23:$A$24</formula1>
    </dataValidation>
  </dataValidation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3"/>
  <sheetViews>
    <sheetView workbookViewId="0">
      <selection activeCell="D24" sqref="D24"/>
    </sheetView>
  </sheetViews>
  <sheetFormatPr defaultRowHeight="15"/>
  <cols>
    <col min="1" max="1" width="58" bestFit="1" customWidth="1"/>
    <col min="2" max="2" width="4.28515625" bestFit="1" customWidth="1"/>
    <col min="3" max="3" width="10.42578125" bestFit="1" customWidth="1"/>
    <col min="7" max="10" width="13.28515625" customWidth="1"/>
    <col min="11" max="11" width="10.42578125" bestFit="1" customWidth="1"/>
    <col min="12" max="12" width="13.140625" customWidth="1"/>
    <col min="13" max="13" width="12.28515625" bestFit="1" customWidth="1"/>
    <col min="14" max="14" width="1.42578125" customWidth="1"/>
    <col min="15" max="15" width="25" customWidth="1"/>
    <col min="16" max="16" width="22.7109375" bestFit="1" customWidth="1"/>
    <col min="17" max="17" width="1.42578125" customWidth="1"/>
    <col min="18" max="19" width="11.140625" bestFit="1" customWidth="1"/>
    <col min="20" max="20" width="14.85546875" customWidth="1"/>
    <col min="21" max="21" width="1.42578125" customWidth="1"/>
    <col min="22" max="22" width="11.28515625" bestFit="1" customWidth="1"/>
    <col min="23" max="23" width="12.5703125" bestFit="1" customWidth="1"/>
    <col min="24" max="24" width="13.85546875" customWidth="1"/>
    <col min="25" max="25" width="16.140625" bestFit="1" customWidth="1"/>
    <col min="27" max="27" width="11.140625" bestFit="1" customWidth="1"/>
  </cols>
  <sheetData>
    <row r="1" spans="1:27">
      <c r="A1" t="s">
        <v>502</v>
      </c>
      <c r="K1" t="s">
        <v>483</v>
      </c>
      <c r="L1" t="s">
        <v>484</v>
      </c>
      <c r="M1" t="s">
        <v>485</v>
      </c>
    </row>
    <row r="2" spans="1:27">
      <c r="M2" s="99"/>
    </row>
    <row r="3" spans="1:27" ht="45">
      <c r="A3" s="100" t="s">
        <v>74</v>
      </c>
      <c r="B3" s="100" t="s">
        <v>80</v>
      </c>
      <c r="C3" s="100" t="s">
        <v>80</v>
      </c>
      <c r="D3" s="100" t="s">
        <v>82</v>
      </c>
      <c r="E3" s="100" t="s">
        <v>82</v>
      </c>
      <c r="F3" s="100" t="s">
        <v>84</v>
      </c>
      <c r="G3" s="101" t="s">
        <v>486</v>
      </c>
      <c r="H3" s="101" t="s">
        <v>486</v>
      </c>
      <c r="I3" s="101" t="s">
        <v>487</v>
      </c>
      <c r="J3" s="101" t="s">
        <v>487</v>
      </c>
      <c r="K3" s="101" t="s">
        <v>488</v>
      </c>
      <c r="L3" s="101" t="s">
        <v>489</v>
      </c>
      <c r="M3" s="101" t="s">
        <v>490</v>
      </c>
      <c r="O3" s="100" t="s">
        <v>491</v>
      </c>
      <c r="P3" s="100" t="s">
        <v>492</v>
      </c>
      <c r="R3" s="101" t="s">
        <v>493</v>
      </c>
      <c r="S3" s="101" t="s">
        <v>76</v>
      </c>
      <c r="T3" s="101" t="s">
        <v>494</v>
      </c>
      <c r="V3" s="101" t="s">
        <v>495</v>
      </c>
      <c r="W3" s="101" t="s">
        <v>496</v>
      </c>
      <c r="X3" s="101" t="s">
        <v>503</v>
      </c>
      <c r="Y3" s="101" t="s">
        <v>497</v>
      </c>
      <c r="AA3" s="101" t="s">
        <v>498</v>
      </c>
    </row>
    <row r="4" spans="1:27">
      <c r="A4" s="102">
        <v>40585</v>
      </c>
      <c r="B4" s="109"/>
      <c r="C4" s="109"/>
      <c r="D4" s="109"/>
      <c r="E4" s="109"/>
      <c r="F4" s="109"/>
      <c r="G4" s="110"/>
      <c r="H4" s="110"/>
      <c r="I4" s="110"/>
      <c r="J4" s="110"/>
      <c r="K4" s="110"/>
      <c r="L4" s="110"/>
      <c r="M4" s="111"/>
      <c r="O4" s="105">
        <v>40679</v>
      </c>
      <c r="P4" s="103"/>
      <c r="R4" s="102">
        <v>40654</v>
      </c>
      <c r="S4" s="102">
        <f ca="1">TODAY()</f>
        <v>45517</v>
      </c>
      <c r="T4" s="103"/>
      <c r="V4" s="102">
        <v>40654</v>
      </c>
      <c r="W4" s="102">
        <f ca="1">TODAY()</f>
        <v>45517</v>
      </c>
      <c r="X4" s="103"/>
      <c r="Y4" s="103"/>
      <c r="AA4" s="102"/>
    </row>
    <row r="5" spans="1:27">
      <c r="A5" s="102">
        <v>40955</v>
      </c>
      <c r="B5" s="109"/>
      <c r="C5" s="109"/>
      <c r="D5" s="109"/>
      <c r="E5" s="109"/>
      <c r="F5" s="109"/>
      <c r="G5" s="110"/>
      <c r="H5" s="110"/>
      <c r="I5" s="110"/>
      <c r="J5" s="110"/>
      <c r="K5" s="110"/>
      <c r="L5" s="110"/>
      <c r="M5" s="111"/>
      <c r="O5" s="106">
        <v>40680</v>
      </c>
      <c r="P5" s="103"/>
      <c r="R5" s="102">
        <v>40655</v>
      </c>
      <c r="S5" s="102">
        <f t="shared" ref="S5:S23" ca="1" si="0">TODAY()</f>
        <v>45517</v>
      </c>
      <c r="T5" s="103"/>
      <c r="V5" s="102">
        <v>40655</v>
      </c>
      <c r="W5" s="102">
        <f t="shared" ref="W5:W27" ca="1" si="1">TODAY()</f>
        <v>45517</v>
      </c>
      <c r="X5" s="103"/>
      <c r="Y5" s="103"/>
      <c r="AA5" s="107"/>
    </row>
    <row r="6" spans="1:27">
      <c r="A6" s="102">
        <v>40594</v>
      </c>
      <c r="B6" s="109"/>
      <c r="C6" s="109"/>
      <c r="D6" s="109"/>
      <c r="E6" s="109"/>
      <c r="F6" s="109"/>
      <c r="G6" s="110"/>
      <c r="H6" s="110"/>
      <c r="I6" s="110"/>
      <c r="J6" s="110"/>
      <c r="K6" s="110"/>
      <c r="L6" s="110"/>
      <c r="M6" s="111"/>
      <c r="O6" s="106">
        <v>40681</v>
      </c>
      <c r="P6" s="103"/>
      <c r="R6" s="102">
        <v>40656</v>
      </c>
      <c r="S6" s="102">
        <f t="shared" ca="1" si="0"/>
        <v>45517</v>
      </c>
      <c r="T6" s="103"/>
      <c r="V6" s="102">
        <v>40656</v>
      </c>
      <c r="W6" s="102">
        <f t="shared" ca="1" si="1"/>
        <v>45517</v>
      </c>
      <c r="X6" s="103"/>
      <c r="Y6" s="103"/>
      <c r="AA6" s="107"/>
    </row>
    <row r="7" spans="1:27">
      <c r="A7" s="102">
        <v>40611</v>
      </c>
      <c r="B7" s="109"/>
      <c r="C7" s="109"/>
      <c r="D7" s="109"/>
      <c r="E7" s="109"/>
      <c r="F7" s="109"/>
      <c r="G7" s="110"/>
      <c r="H7" s="110"/>
      <c r="I7" s="110"/>
      <c r="J7" s="110"/>
      <c r="K7" s="110"/>
      <c r="L7" s="110"/>
      <c r="M7" s="111"/>
      <c r="O7" s="106">
        <v>40682</v>
      </c>
      <c r="P7" s="103"/>
      <c r="R7" s="102">
        <v>40657</v>
      </c>
      <c r="S7" s="102">
        <f t="shared" ca="1" si="0"/>
        <v>45517</v>
      </c>
      <c r="T7" s="103"/>
      <c r="V7" s="102">
        <v>40657</v>
      </c>
      <c r="W7" s="102">
        <f t="shared" ca="1" si="1"/>
        <v>45517</v>
      </c>
      <c r="X7" s="103"/>
      <c r="Y7" s="103"/>
      <c r="AA7" s="107"/>
    </row>
    <row r="8" spans="1:27">
      <c r="A8" s="102">
        <v>40596</v>
      </c>
      <c r="B8" s="109"/>
      <c r="C8" s="109"/>
      <c r="D8" s="109"/>
      <c r="E8" s="109"/>
      <c r="F8" s="109"/>
      <c r="G8" s="110"/>
      <c r="H8" s="110"/>
      <c r="I8" s="110"/>
      <c r="J8" s="110"/>
      <c r="K8" s="110"/>
      <c r="L8" s="110"/>
      <c r="M8" s="111"/>
      <c r="O8" s="106">
        <v>40683</v>
      </c>
      <c r="P8" s="103"/>
      <c r="R8" s="102">
        <v>40658</v>
      </c>
      <c r="S8" s="102">
        <f t="shared" ca="1" si="0"/>
        <v>45517</v>
      </c>
      <c r="T8" s="103"/>
      <c r="V8" s="102">
        <v>40658</v>
      </c>
      <c r="W8" s="102">
        <f t="shared" ca="1" si="1"/>
        <v>45517</v>
      </c>
      <c r="X8" s="103"/>
      <c r="Y8" s="103"/>
      <c r="AA8" s="107"/>
    </row>
    <row r="9" spans="1:27">
      <c r="A9" s="102">
        <v>40586</v>
      </c>
      <c r="B9" s="109"/>
      <c r="C9" s="109"/>
      <c r="D9" s="109"/>
      <c r="E9" s="109"/>
      <c r="F9" s="109"/>
      <c r="G9" s="110"/>
      <c r="H9" s="110"/>
      <c r="I9" s="110"/>
      <c r="J9" s="110"/>
      <c r="K9" s="110"/>
      <c r="L9" s="110"/>
      <c r="M9" s="111"/>
      <c r="O9" s="106">
        <v>40684</v>
      </c>
      <c r="P9" s="103"/>
      <c r="R9" s="102">
        <v>40659</v>
      </c>
      <c r="S9" s="102">
        <f t="shared" ca="1" si="0"/>
        <v>45517</v>
      </c>
      <c r="T9" s="103"/>
      <c r="V9" s="102">
        <v>40659</v>
      </c>
      <c r="W9" s="102">
        <f t="shared" ca="1" si="1"/>
        <v>45517</v>
      </c>
      <c r="X9" s="103"/>
      <c r="Y9" s="103"/>
    </row>
    <row r="10" spans="1:27">
      <c r="A10" s="102">
        <v>40612</v>
      </c>
      <c r="B10" s="109"/>
      <c r="C10" s="109"/>
      <c r="D10" s="109"/>
      <c r="E10" s="109"/>
      <c r="F10" s="109"/>
      <c r="G10" s="110"/>
      <c r="H10" s="110"/>
      <c r="I10" s="110"/>
      <c r="J10" s="110"/>
      <c r="K10" s="110"/>
      <c r="L10" s="110"/>
      <c r="M10" s="111"/>
      <c r="O10" s="106">
        <v>40685</v>
      </c>
      <c r="P10" s="103"/>
      <c r="R10" s="102">
        <v>40660</v>
      </c>
      <c r="S10" s="102">
        <f t="shared" ca="1" si="0"/>
        <v>45517</v>
      </c>
      <c r="T10" s="103"/>
      <c r="V10" s="102">
        <v>40660</v>
      </c>
      <c r="W10" s="102">
        <f t="shared" ca="1" si="1"/>
        <v>45517</v>
      </c>
      <c r="X10" s="103"/>
      <c r="Y10" s="103"/>
    </row>
    <row r="11" spans="1:27">
      <c r="A11" s="102">
        <v>40617</v>
      </c>
      <c r="B11" s="109"/>
      <c r="C11" s="109"/>
      <c r="D11" s="109"/>
      <c r="E11" s="109"/>
      <c r="F11" s="109"/>
      <c r="G11" s="110"/>
      <c r="H11" s="110"/>
      <c r="I11" s="110"/>
      <c r="J11" s="110"/>
      <c r="K11" s="110"/>
      <c r="L11" s="110"/>
      <c r="M11" s="111"/>
      <c r="R11" s="102">
        <v>40661</v>
      </c>
      <c r="S11" s="102">
        <f t="shared" ca="1" si="0"/>
        <v>45517</v>
      </c>
      <c r="T11" s="103"/>
      <c r="V11" s="102">
        <v>40661</v>
      </c>
      <c r="W11" s="102">
        <f t="shared" ca="1" si="1"/>
        <v>45517</v>
      </c>
      <c r="X11" s="103"/>
      <c r="Y11" s="103"/>
    </row>
    <row r="12" spans="1:27">
      <c r="A12" s="102">
        <v>40590</v>
      </c>
      <c r="B12" s="109"/>
      <c r="C12" s="109"/>
      <c r="D12" s="109"/>
      <c r="E12" s="109"/>
      <c r="F12" s="109"/>
      <c r="G12" s="110"/>
      <c r="H12" s="110"/>
      <c r="I12" s="110"/>
      <c r="J12" s="110"/>
      <c r="K12" s="110"/>
      <c r="L12" s="110"/>
      <c r="M12" s="111"/>
      <c r="R12" s="102">
        <v>40662</v>
      </c>
      <c r="S12" s="102">
        <f t="shared" ca="1" si="0"/>
        <v>45517</v>
      </c>
      <c r="T12" s="103"/>
      <c r="V12" s="102">
        <v>40662</v>
      </c>
      <c r="W12" s="102">
        <f t="shared" ca="1" si="1"/>
        <v>45517</v>
      </c>
      <c r="X12" s="103"/>
      <c r="Y12" s="103"/>
    </row>
    <row r="13" spans="1:27">
      <c r="A13" s="102">
        <v>40598</v>
      </c>
      <c r="B13" s="109"/>
      <c r="C13" s="109"/>
      <c r="D13" s="109"/>
      <c r="E13" s="109"/>
      <c r="F13" s="109"/>
      <c r="G13" s="110"/>
      <c r="H13" s="110"/>
      <c r="I13" s="110"/>
      <c r="J13" s="110"/>
      <c r="K13" s="110"/>
      <c r="L13" s="110"/>
      <c r="M13" s="111"/>
      <c r="R13" s="102">
        <v>40663</v>
      </c>
      <c r="S13" s="102">
        <f t="shared" ca="1" si="0"/>
        <v>45517</v>
      </c>
      <c r="T13" s="103"/>
      <c r="V13" s="102">
        <v>40663</v>
      </c>
      <c r="W13" s="102">
        <f t="shared" ca="1" si="1"/>
        <v>45517</v>
      </c>
      <c r="X13" s="103"/>
      <c r="Y13" s="103"/>
    </row>
    <row r="14" spans="1:27">
      <c r="A14" s="102">
        <v>40616</v>
      </c>
      <c r="B14" s="109"/>
      <c r="C14" s="109"/>
      <c r="D14" s="109"/>
      <c r="E14" s="109"/>
      <c r="F14" s="109"/>
      <c r="G14" s="110"/>
      <c r="H14" s="110"/>
      <c r="I14" s="110"/>
      <c r="J14" s="110"/>
      <c r="K14" s="110"/>
      <c r="L14" s="110"/>
      <c r="M14" s="111"/>
      <c r="R14" s="102">
        <v>40664</v>
      </c>
      <c r="S14" s="102">
        <f t="shared" ca="1" si="0"/>
        <v>45517</v>
      </c>
      <c r="T14" s="103"/>
      <c r="V14" s="102">
        <v>40664</v>
      </c>
      <c r="W14" s="102">
        <f t="shared" ca="1" si="1"/>
        <v>45517</v>
      </c>
      <c r="X14" s="103"/>
      <c r="Y14" s="103"/>
    </row>
    <row r="15" spans="1:27">
      <c r="A15" s="102">
        <v>40607</v>
      </c>
      <c r="B15" s="109"/>
      <c r="C15" s="109"/>
      <c r="D15" s="109"/>
      <c r="E15" s="109"/>
      <c r="F15" s="109"/>
      <c r="G15" s="110"/>
      <c r="H15" s="110"/>
      <c r="I15" s="110"/>
      <c r="J15" s="110"/>
      <c r="K15" s="110"/>
      <c r="L15" s="110"/>
      <c r="M15" s="111"/>
      <c r="R15" s="102">
        <v>40665</v>
      </c>
      <c r="S15" s="102">
        <f t="shared" ca="1" si="0"/>
        <v>45517</v>
      </c>
      <c r="T15" s="103"/>
      <c r="V15" s="102">
        <v>40665</v>
      </c>
      <c r="W15" s="102">
        <f t="shared" ca="1" si="1"/>
        <v>45517</v>
      </c>
      <c r="X15" s="103"/>
      <c r="Y15" s="103"/>
    </row>
    <row r="16" spans="1:27">
      <c r="A16" s="102">
        <v>40603</v>
      </c>
      <c r="B16" s="109"/>
      <c r="C16" s="109"/>
      <c r="D16" s="109"/>
      <c r="E16" s="109"/>
      <c r="F16" s="109"/>
      <c r="G16" s="110"/>
      <c r="H16" s="110"/>
      <c r="I16" s="110"/>
      <c r="J16" s="110"/>
      <c r="K16" s="110"/>
      <c r="L16" s="110"/>
      <c r="M16" s="111"/>
      <c r="R16" s="102">
        <v>40666</v>
      </c>
      <c r="S16" s="102">
        <f t="shared" ca="1" si="0"/>
        <v>45517</v>
      </c>
      <c r="T16" s="103"/>
      <c r="V16" s="102">
        <v>40666</v>
      </c>
      <c r="W16" s="102">
        <f t="shared" ca="1" si="1"/>
        <v>45517</v>
      </c>
      <c r="X16" s="103"/>
      <c r="Y16" s="103"/>
    </row>
    <row r="17" spans="1:25">
      <c r="A17" s="102">
        <v>40611</v>
      </c>
      <c r="B17" s="109"/>
      <c r="C17" s="109"/>
      <c r="D17" s="109"/>
      <c r="E17" s="109"/>
      <c r="F17" s="109"/>
      <c r="G17" s="110"/>
      <c r="H17" s="110"/>
      <c r="I17" s="110"/>
      <c r="J17" s="110"/>
      <c r="K17" s="110"/>
      <c r="L17" s="110"/>
      <c r="M17" s="111"/>
      <c r="R17" s="102">
        <v>40667</v>
      </c>
      <c r="S17" s="102">
        <f t="shared" ca="1" si="0"/>
        <v>45517</v>
      </c>
      <c r="T17" s="103"/>
      <c r="V17" s="102">
        <v>40667</v>
      </c>
      <c r="W17" s="102">
        <f t="shared" ca="1" si="1"/>
        <v>45517</v>
      </c>
      <c r="X17" s="103"/>
      <c r="Y17" s="103"/>
    </row>
    <row r="18" spans="1:25">
      <c r="A18" s="102">
        <v>40614</v>
      </c>
      <c r="B18" s="109"/>
      <c r="C18" s="109"/>
      <c r="D18" s="109"/>
      <c r="E18" s="109"/>
      <c r="F18" s="109"/>
      <c r="G18" s="110"/>
      <c r="H18" s="110"/>
      <c r="I18" s="110"/>
      <c r="J18" s="110"/>
      <c r="K18" s="110"/>
      <c r="L18" s="110"/>
      <c r="M18" s="111"/>
      <c r="R18" s="102">
        <v>40668</v>
      </c>
      <c r="S18" s="102">
        <f t="shared" ca="1" si="0"/>
        <v>45517</v>
      </c>
      <c r="T18" s="103"/>
      <c r="V18" s="102">
        <v>40668</v>
      </c>
      <c r="W18" s="102">
        <f t="shared" ca="1" si="1"/>
        <v>45517</v>
      </c>
      <c r="X18" s="103"/>
      <c r="Y18" s="103"/>
    </row>
    <row r="19" spans="1:25">
      <c r="A19" s="102">
        <v>40618</v>
      </c>
      <c r="B19" s="109"/>
      <c r="C19" s="109"/>
      <c r="D19" s="109"/>
      <c r="E19" s="109"/>
      <c r="F19" s="109"/>
      <c r="G19" s="110"/>
      <c r="H19" s="110"/>
      <c r="I19" s="110"/>
      <c r="J19" s="110"/>
      <c r="K19" s="110"/>
      <c r="L19" s="110"/>
      <c r="M19" s="111"/>
      <c r="R19" s="102">
        <v>40669</v>
      </c>
      <c r="S19" s="102">
        <f t="shared" ca="1" si="0"/>
        <v>45517</v>
      </c>
      <c r="T19" s="103"/>
      <c r="V19" s="102">
        <v>40669</v>
      </c>
      <c r="W19" s="102">
        <f t="shared" ca="1" si="1"/>
        <v>45517</v>
      </c>
      <c r="X19" s="103"/>
      <c r="Y19" s="103"/>
    </row>
    <row r="20" spans="1:25">
      <c r="A20" s="102">
        <v>40616</v>
      </c>
      <c r="B20" s="109"/>
      <c r="C20" s="109"/>
      <c r="D20" s="109"/>
      <c r="E20" s="109"/>
      <c r="F20" s="109"/>
      <c r="G20" s="110"/>
      <c r="H20" s="110"/>
      <c r="I20" s="110"/>
      <c r="J20" s="110"/>
      <c r="K20" s="110"/>
      <c r="L20" s="110"/>
      <c r="M20" s="111"/>
      <c r="O20" t="s">
        <v>499</v>
      </c>
      <c r="R20" s="102">
        <v>40670</v>
      </c>
      <c r="S20" s="102">
        <f t="shared" ca="1" si="0"/>
        <v>45517</v>
      </c>
      <c r="T20" s="103"/>
      <c r="V20" s="102">
        <v>40670</v>
      </c>
      <c r="W20" s="102">
        <f t="shared" ca="1" si="1"/>
        <v>45517</v>
      </c>
      <c r="X20" s="103"/>
      <c r="Y20" s="103"/>
    </row>
    <row r="21" spans="1:25">
      <c r="A21" s="102">
        <v>40591</v>
      </c>
      <c r="B21" s="109"/>
      <c r="C21" s="109"/>
      <c r="D21" s="109"/>
      <c r="E21" s="109"/>
      <c r="F21" s="109"/>
      <c r="G21" s="110"/>
      <c r="H21" s="110"/>
      <c r="I21" s="110"/>
      <c r="J21" s="110"/>
      <c r="K21" s="110"/>
      <c r="L21" s="110"/>
      <c r="M21" s="111"/>
      <c r="R21" s="102">
        <v>40671</v>
      </c>
      <c r="S21" s="102">
        <f t="shared" ca="1" si="0"/>
        <v>45517</v>
      </c>
      <c r="T21" s="103"/>
      <c r="V21" s="102">
        <v>40671</v>
      </c>
      <c r="W21" s="102">
        <f t="shared" ca="1" si="1"/>
        <v>45517</v>
      </c>
      <c r="X21" s="103"/>
      <c r="Y21" s="103"/>
    </row>
    <row r="22" spans="1:25">
      <c r="A22" s="102">
        <v>40599</v>
      </c>
      <c r="B22" s="109"/>
      <c r="C22" s="109"/>
      <c r="D22" s="109"/>
      <c r="E22" s="109"/>
      <c r="F22" s="109"/>
      <c r="G22" s="110"/>
      <c r="H22" s="110"/>
      <c r="I22" s="110"/>
      <c r="J22" s="110"/>
      <c r="K22" s="110"/>
      <c r="L22" s="110"/>
      <c r="M22" s="111"/>
      <c r="R22" s="102">
        <v>40672</v>
      </c>
      <c r="S22" s="102">
        <f t="shared" ca="1" si="0"/>
        <v>45517</v>
      </c>
      <c r="T22" s="103"/>
      <c r="V22" s="102">
        <v>40672</v>
      </c>
      <c r="W22" s="102">
        <f t="shared" ca="1" si="1"/>
        <v>45517</v>
      </c>
      <c r="X22" s="103"/>
      <c r="Y22" s="103"/>
    </row>
    <row r="23" spans="1:25">
      <c r="R23" s="102">
        <v>40673</v>
      </c>
      <c r="S23" s="102">
        <f t="shared" ca="1" si="0"/>
        <v>45517</v>
      </c>
      <c r="T23" s="103"/>
      <c r="V23" s="102">
        <v>40673</v>
      </c>
      <c r="W23" s="102">
        <f t="shared" ca="1" si="1"/>
        <v>45517</v>
      </c>
      <c r="X23" s="103"/>
      <c r="Y23" s="103"/>
    </row>
    <row r="24" spans="1:25">
      <c r="D24" t="s">
        <v>694</v>
      </c>
      <c r="K24" s="100" t="s">
        <v>500</v>
      </c>
    </row>
    <row r="25" spans="1:25">
      <c r="K25" s="102"/>
      <c r="V25" s="108">
        <v>40671</v>
      </c>
      <c r="W25" s="108">
        <f t="shared" ca="1" si="1"/>
        <v>45517</v>
      </c>
      <c r="X25" s="103"/>
      <c r="Y25" s="103"/>
    </row>
    <row r="26" spans="1:25">
      <c r="V26" s="108">
        <v>40672</v>
      </c>
      <c r="W26" s="108">
        <f t="shared" ca="1" si="1"/>
        <v>45517</v>
      </c>
      <c r="X26" s="103"/>
      <c r="Y26" s="103"/>
    </row>
    <row r="27" spans="1:25" ht="45">
      <c r="K27" s="101" t="s">
        <v>501</v>
      </c>
      <c r="V27" s="108">
        <v>40673</v>
      </c>
      <c r="W27" s="108">
        <f t="shared" ca="1" si="1"/>
        <v>45517</v>
      </c>
      <c r="X27" s="103"/>
      <c r="Y27" s="103"/>
    </row>
    <row r="28" spans="1:25">
      <c r="K28" s="104"/>
    </row>
    <row r="29" spans="1:25">
      <c r="K29" s="104"/>
    </row>
    <row r="30" spans="1:25">
      <c r="K30" s="104"/>
    </row>
    <row r="31" spans="1:25">
      <c r="K31" s="104"/>
    </row>
    <row r="32" spans="1:25">
      <c r="K32" s="104"/>
    </row>
    <row r="33" spans="11:11">
      <c r="K33" s="104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activeCell="L13" sqref="L13"/>
    </sheetView>
  </sheetViews>
  <sheetFormatPr defaultRowHeight="15"/>
  <sheetData>
    <row r="1" spans="1:7">
      <c r="A1" t="s">
        <v>351</v>
      </c>
    </row>
    <row r="2" spans="1:7" ht="15.75" thickBot="1"/>
    <row r="3" spans="1:7" ht="24" thickBot="1">
      <c r="A3" s="231" t="s">
        <v>352</v>
      </c>
      <c r="B3" s="232"/>
      <c r="C3" s="232"/>
      <c r="D3" s="232"/>
      <c r="E3" s="232"/>
      <c r="F3" s="232"/>
      <c r="G3" s="233"/>
    </row>
    <row r="4" spans="1:7" ht="15.75" thickTop="1">
      <c r="A4" s="55"/>
      <c r="B4" s="56"/>
      <c r="C4" s="56"/>
      <c r="D4" s="56"/>
      <c r="E4" s="56"/>
      <c r="F4" s="56"/>
      <c r="G4" s="57"/>
    </row>
    <row r="5" spans="1:7" ht="15.75" thickBot="1">
      <c r="A5" s="58" t="s">
        <v>353</v>
      </c>
      <c r="B5" s="59"/>
      <c r="C5" s="59"/>
      <c r="D5" s="56"/>
      <c r="E5" s="56"/>
      <c r="F5" s="56"/>
      <c r="G5" s="57"/>
    </row>
    <row r="6" spans="1:7" ht="15.75" thickTop="1">
      <c r="A6" s="58"/>
      <c r="B6" s="60"/>
      <c r="C6" s="56"/>
      <c r="D6" s="56"/>
      <c r="E6" s="56"/>
      <c r="F6" s="56"/>
      <c r="G6" s="57"/>
    </row>
    <row r="7" spans="1:7" ht="15.75" thickBot="1">
      <c r="A7" s="58" t="s">
        <v>107</v>
      </c>
      <c r="B7" s="61"/>
      <c r="C7" s="59"/>
      <c r="D7" s="56"/>
      <c r="E7" s="56"/>
      <c r="F7" s="56"/>
      <c r="G7" s="57"/>
    </row>
    <row r="8" spans="1:7" ht="15.75" thickTop="1">
      <c r="A8" s="58"/>
      <c r="B8" s="60"/>
      <c r="C8" s="56"/>
      <c r="D8" s="56"/>
      <c r="E8" s="56"/>
      <c r="F8" s="56"/>
      <c r="G8" s="57"/>
    </row>
    <row r="9" spans="1:7" ht="15.75" thickBot="1">
      <c r="A9" s="58" t="s">
        <v>133</v>
      </c>
      <c r="B9" s="61"/>
      <c r="C9" s="59"/>
      <c r="D9" s="56"/>
      <c r="E9" s="56"/>
      <c r="F9" s="56"/>
      <c r="G9" s="57"/>
    </row>
    <row r="10" spans="1:7" ht="15.75" thickTop="1">
      <c r="A10" s="58"/>
      <c r="B10" s="60"/>
      <c r="C10" s="56"/>
      <c r="D10" s="56"/>
      <c r="E10" s="56"/>
      <c r="F10" s="56"/>
      <c r="G10" s="57"/>
    </row>
    <row r="11" spans="1:7" ht="15.75" thickBot="1">
      <c r="A11" s="58" t="s">
        <v>354</v>
      </c>
      <c r="B11" s="61"/>
      <c r="C11" s="59"/>
      <c r="D11" s="56"/>
      <c r="E11" s="56"/>
      <c r="F11" s="56"/>
      <c r="G11" s="57"/>
    </row>
    <row r="12" spans="1:7" ht="15.75" thickTop="1">
      <c r="A12" s="58"/>
      <c r="B12" s="60"/>
      <c r="C12" s="56"/>
      <c r="D12" s="56"/>
      <c r="E12" s="56"/>
      <c r="F12" s="56"/>
      <c r="G12" s="57"/>
    </row>
    <row r="13" spans="1:7" ht="15.75" thickBot="1">
      <c r="A13" s="58" t="s">
        <v>136</v>
      </c>
      <c r="B13" s="61"/>
      <c r="C13" s="59"/>
      <c r="D13" s="56"/>
      <c r="E13" s="56"/>
      <c r="F13" s="56"/>
      <c r="G13" s="57"/>
    </row>
    <row r="14" spans="1:7" ht="15.75" thickTop="1">
      <c r="A14" s="55"/>
      <c r="B14" s="56"/>
      <c r="C14" s="56"/>
      <c r="D14" s="56"/>
      <c r="E14" s="56"/>
      <c r="F14" s="56"/>
      <c r="G14" s="57"/>
    </row>
    <row r="15" spans="1:7" ht="15.75" thickBot="1">
      <c r="A15" s="62"/>
      <c r="B15" s="63"/>
      <c r="C15" s="63"/>
      <c r="D15" s="63"/>
      <c r="E15" s="63"/>
      <c r="F15" s="63"/>
      <c r="G15" s="64"/>
    </row>
  </sheetData>
  <mergeCells count="1">
    <mergeCell ref="A3:G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1"/>
  <sheetViews>
    <sheetView workbookViewId="0">
      <selection activeCell="J8" sqref="J8"/>
    </sheetView>
  </sheetViews>
  <sheetFormatPr defaultRowHeight="15"/>
  <cols>
    <col min="1" max="1" width="10.42578125" bestFit="1" customWidth="1"/>
    <col min="8" max="8" width="7.140625" bestFit="1" customWidth="1"/>
  </cols>
  <sheetData>
    <row r="1" spans="1:10" ht="15.75" thickBot="1">
      <c r="A1" s="50" t="s">
        <v>129</v>
      </c>
      <c r="B1" s="50" t="s">
        <v>130</v>
      </c>
      <c r="C1" s="50" t="s">
        <v>131</v>
      </c>
      <c r="D1" s="50" t="s">
        <v>132</v>
      </c>
      <c r="E1" s="50" t="s">
        <v>133</v>
      </c>
      <c r="F1" s="50" t="s">
        <v>134</v>
      </c>
      <c r="G1" s="50" t="s">
        <v>135</v>
      </c>
      <c r="H1" s="50" t="s">
        <v>136</v>
      </c>
    </row>
    <row r="2" spans="1:10">
      <c r="A2" s="51">
        <v>2</v>
      </c>
      <c r="B2" s="52" t="s">
        <v>137</v>
      </c>
      <c r="C2" s="52" t="s">
        <v>138</v>
      </c>
      <c r="D2" s="52" t="s">
        <v>139</v>
      </c>
      <c r="E2" s="52" t="s">
        <v>140</v>
      </c>
      <c r="F2" s="52" t="s">
        <v>141</v>
      </c>
      <c r="G2" s="53">
        <v>28126</v>
      </c>
      <c r="H2" s="54">
        <v>17500</v>
      </c>
    </row>
    <row r="3" spans="1:10">
      <c r="A3" s="51">
        <v>10</v>
      </c>
      <c r="B3" s="52" t="s">
        <v>142</v>
      </c>
      <c r="C3" s="52" t="s">
        <v>143</v>
      </c>
      <c r="D3" s="52" t="s">
        <v>144</v>
      </c>
      <c r="E3" s="52" t="s">
        <v>140</v>
      </c>
      <c r="F3" s="52" t="s">
        <v>145</v>
      </c>
      <c r="G3" s="53">
        <v>28326</v>
      </c>
      <c r="H3" s="54">
        <v>15750</v>
      </c>
    </row>
    <row r="4" spans="1:10">
      <c r="A4" s="51">
        <v>13</v>
      </c>
      <c r="B4" s="52" t="s">
        <v>146</v>
      </c>
      <c r="C4" s="52" t="s">
        <v>147</v>
      </c>
      <c r="D4" s="52" t="s">
        <v>148</v>
      </c>
      <c r="E4" s="52" t="s">
        <v>140</v>
      </c>
      <c r="F4" s="52" t="s">
        <v>149</v>
      </c>
      <c r="G4" s="53">
        <v>31027</v>
      </c>
      <c r="H4" s="54">
        <v>19250</v>
      </c>
    </row>
    <row r="5" spans="1:10">
      <c r="A5" s="51">
        <v>17</v>
      </c>
      <c r="B5" s="52" t="s">
        <v>150</v>
      </c>
      <c r="C5" s="52" t="s">
        <v>151</v>
      </c>
      <c r="D5" s="52" t="s">
        <v>152</v>
      </c>
      <c r="E5" s="52" t="s">
        <v>140</v>
      </c>
      <c r="F5" s="52" t="s">
        <v>141</v>
      </c>
      <c r="G5" s="53">
        <v>30376</v>
      </c>
      <c r="H5" s="54">
        <v>15750</v>
      </c>
    </row>
    <row r="6" spans="1:10">
      <c r="A6" s="51">
        <v>21</v>
      </c>
      <c r="B6" s="52" t="s">
        <v>153</v>
      </c>
      <c r="C6" s="52" t="s">
        <v>154</v>
      </c>
      <c r="D6" s="52" t="s">
        <v>144</v>
      </c>
      <c r="E6" s="52" t="s">
        <v>140</v>
      </c>
      <c r="F6" s="52" t="s">
        <v>155</v>
      </c>
      <c r="G6" s="53">
        <v>36317</v>
      </c>
      <c r="H6" s="54">
        <v>7875</v>
      </c>
    </row>
    <row r="7" spans="1:10">
      <c r="A7" s="51">
        <v>26</v>
      </c>
      <c r="B7" s="52" t="s">
        <v>156</v>
      </c>
      <c r="C7" s="52" t="s">
        <v>157</v>
      </c>
      <c r="D7" s="52" t="s">
        <v>139</v>
      </c>
      <c r="E7" s="52" t="s">
        <v>140</v>
      </c>
      <c r="F7" s="52" t="s">
        <v>141</v>
      </c>
      <c r="G7" s="53">
        <v>30225</v>
      </c>
      <c r="H7" s="54">
        <v>19250</v>
      </c>
    </row>
    <row r="8" spans="1:10">
      <c r="A8" s="51">
        <v>30</v>
      </c>
      <c r="B8" s="52" t="s">
        <v>158</v>
      </c>
      <c r="C8" s="52" t="s">
        <v>159</v>
      </c>
      <c r="D8" s="52" t="s">
        <v>160</v>
      </c>
      <c r="E8" s="52" t="s">
        <v>140</v>
      </c>
      <c r="F8" s="52" t="s">
        <v>155</v>
      </c>
      <c r="G8" s="53">
        <v>32435</v>
      </c>
      <c r="H8" s="54">
        <v>14175</v>
      </c>
      <c r="J8" t="s">
        <v>695</v>
      </c>
    </row>
    <row r="9" spans="1:10">
      <c r="A9" s="51">
        <v>41</v>
      </c>
      <c r="B9" s="52" t="s">
        <v>161</v>
      </c>
      <c r="C9" s="52" t="s">
        <v>162</v>
      </c>
      <c r="D9" s="52" t="s">
        <v>152</v>
      </c>
      <c r="E9" s="52" t="s">
        <v>140</v>
      </c>
      <c r="F9" s="52" t="s">
        <v>145</v>
      </c>
      <c r="G9" s="53">
        <v>35595</v>
      </c>
      <c r="H9" s="54">
        <v>7875</v>
      </c>
    </row>
    <row r="10" spans="1:10">
      <c r="A10" s="51">
        <v>42</v>
      </c>
      <c r="B10" s="52" t="s">
        <v>163</v>
      </c>
      <c r="C10" s="52" t="s">
        <v>164</v>
      </c>
      <c r="D10" s="52" t="s">
        <v>165</v>
      </c>
      <c r="E10" s="52" t="s">
        <v>140</v>
      </c>
      <c r="F10" s="52" t="s">
        <v>149</v>
      </c>
      <c r="G10" s="53">
        <v>33510</v>
      </c>
      <c r="H10" s="54">
        <v>13300</v>
      </c>
    </row>
    <row r="11" spans="1:10">
      <c r="A11" s="51">
        <v>44</v>
      </c>
      <c r="B11" s="52" t="s">
        <v>166</v>
      </c>
      <c r="C11" s="52" t="s">
        <v>167</v>
      </c>
      <c r="D11" s="52" t="s">
        <v>160</v>
      </c>
      <c r="E11" s="52" t="s">
        <v>140</v>
      </c>
      <c r="F11" s="52" t="s">
        <v>141</v>
      </c>
      <c r="G11" s="53">
        <v>33194</v>
      </c>
      <c r="H11" s="54">
        <v>13825</v>
      </c>
    </row>
    <row r="12" spans="1:10">
      <c r="A12" s="51">
        <v>54</v>
      </c>
      <c r="B12" s="52" t="s">
        <v>168</v>
      </c>
      <c r="C12" s="52" t="s">
        <v>169</v>
      </c>
      <c r="D12" s="52" t="s">
        <v>170</v>
      </c>
      <c r="E12" s="52" t="s">
        <v>140</v>
      </c>
      <c r="F12" s="52" t="s">
        <v>171</v>
      </c>
      <c r="G12" s="53">
        <v>34761</v>
      </c>
      <c r="H12" s="54">
        <v>15750</v>
      </c>
    </row>
    <row r="13" spans="1:10">
      <c r="A13" s="51">
        <v>55</v>
      </c>
      <c r="B13" s="52" t="s">
        <v>172</v>
      </c>
      <c r="C13" s="52" t="s">
        <v>173</v>
      </c>
      <c r="D13" s="52" t="s">
        <v>170</v>
      </c>
      <c r="E13" s="52" t="s">
        <v>140</v>
      </c>
      <c r="F13" s="52" t="s">
        <v>174</v>
      </c>
      <c r="G13" s="53">
        <v>31717</v>
      </c>
      <c r="H13" s="54">
        <v>15750</v>
      </c>
    </row>
    <row r="14" spans="1:10">
      <c r="A14" s="51">
        <v>65</v>
      </c>
      <c r="B14" s="52" t="s">
        <v>175</v>
      </c>
      <c r="C14" s="52" t="s">
        <v>176</v>
      </c>
      <c r="D14" s="52" t="s">
        <v>170</v>
      </c>
      <c r="E14" s="52" t="s">
        <v>140</v>
      </c>
      <c r="F14" s="52" t="s">
        <v>149</v>
      </c>
      <c r="G14" s="53">
        <v>32442</v>
      </c>
      <c r="H14" s="54">
        <v>17500</v>
      </c>
    </row>
    <row r="15" spans="1:10">
      <c r="A15" s="51">
        <v>70</v>
      </c>
      <c r="B15" s="52" t="s">
        <v>177</v>
      </c>
      <c r="C15" s="52" t="s">
        <v>178</v>
      </c>
      <c r="D15" s="52" t="s">
        <v>144</v>
      </c>
      <c r="E15" s="52" t="s">
        <v>140</v>
      </c>
      <c r="F15" s="52" t="s">
        <v>149</v>
      </c>
      <c r="G15" s="53">
        <v>34762</v>
      </c>
      <c r="H15" s="54">
        <v>14000</v>
      </c>
    </row>
    <row r="16" spans="1:10">
      <c r="A16" s="51">
        <v>74</v>
      </c>
      <c r="B16" s="52" t="s">
        <v>179</v>
      </c>
      <c r="C16" s="52" t="s">
        <v>180</v>
      </c>
      <c r="D16" s="52" t="s">
        <v>139</v>
      </c>
      <c r="E16" s="52" t="s">
        <v>140</v>
      </c>
      <c r="F16" s="52" t="s">
        <v>145</v>
      </c>
      <c r="G16" s="53">
        <v>32440</v>
      </c>
      <c r="H16" s="54">
        <v>17500</v>
      </c>
    </row>
    <row r="17" spans="1:8">
      <c r="A17" s="51">
        <v>75</v>
      </c>
      <c r="B17" s="52" t="s">
        <v>181</v>
      </c>
      <c r="C17" s="52" t="s">
        <v>182</v>
      </c>
      <c r="D17" s="52" t="s">
        <v>152</v>
      </c>
      <c r="E17" s="52" t="s">
        <v>140</v>
      </c>
      <c r="F17" s="52" t="s">
        <v>149</v>
      </c>
      <c r="G17" s="53">
        <v>32441</v>
      </c>
      <c r="H17" s="54">
        <v>17500</v>
      </c>
    </row>
    <row r="18" spans="1:8">
      <c r="A18" s="51">
        <v>82</v>
      </c>
      <c r="B18" s="52" t="s">
        <v>183</v>
      </c>
      <c r="C18" s="52" t="s">
        <v>184</v>
      </c>
      <c r="D18" s="52" t="s">
        <v>165</v>
      </c>
      <c r="E18" s="52" t="s">
        <v>140</v>
      </c>
      <c r="F18" s="52" t="s">
        <v>141</v>
      </c>
      <c r="G18" s="53">
        <v>32448</v>
      </c>
      <c r="H18" s="54">
        <v>17500</v>
      </c>
    </row>
    <row r="19" spans="1:8">
      <c r="A19" s="51">
        <v>84</v>
      </c>
      <c r="B19" s="52" t="s">
        <v>185</v>
      </c>
      <c r="C19" s="52" t="s">
        <v>186</v>
      </c>
      <c r="D19" s="52" t="s">
        <v>165</v>
      </c>
      <c r="E19" s="52" t="s">
        <v>140</v>
      </c>
      <c r="F19" s="52" t="s">
        <v>149</v>
      </c>
      <c r="G19" s="53">
        <v>36222</v>
      </c>
      <c r="H19" s="54">
        <v>7000</v>
      </c>
    </row>
    <row r="20" spans="1:8">
      <c r="A20" s="51">
        <v>91</v>
      </c>
      <c r="B20" s="52" t="s">
        <v>187</v>
      </c>
      <c r="C20" s="52" t="s">
        <v>188</v>
      </c>
      <c r="D20" s="52" t="s">
        <v>139</v>
      </c>
      <c r="E20" s="52" t="s">
        <v>140</v>
      </c>
      <c r="F20" s="52" t="s">
        <v>149</v>
      </c>
      <c r="G20" s="53">
        <v>29172</v>
      </c>
      <c r="H20" s="54">
        <v>22750</v>
      </c>
    </row>
    <row r="21" spans="1:8">
      <c r="A21" s="51">
        <v>92</v>
      </c>
      <c r="B21" s="52" t="s">
        <v>189</v>
      </c>
      <c r="C21" s="52" t="s">
        <v>190</v>
      </c>
      <c r="D21" s="52" t="s">
        <v>144</v>
      </c>
      <c r="E21" s="52" t="s">
        <v>140</v>
      </c>
      <c r="F21" s="52" t="s">
        <v>171</v>
      </c>
      <c r="G21" s="53">
        <v>32603</v>
      </c>
      <c r="H21" s="54">
        <v>17325</v>
      </c>
    </row>
    <row r="22" spans="1:8">
      <c r="A22" s="51">
        <v>1</v>
      </c>
      <c r="B22" s="52" t="s">
        <v>191</v>
      </c>
      <c r="C22" s="52" t="s">
        <v>192</v>
      </c>
      <c r="D22" s="52" t="s">
        <v>139</v>
      </c>
      <c r="E22" s="52" t="s">
        <v>193</v>
      </c>
      <c r="F22" s="52" t="s">
        <v>194</v>
      </c>
      <c r="G22" s="53">
        <v>28126</v>
      </c>
      <c r="H22" s="54">
        <v>21875</v>
      </c>
    </row>
    <row r="23" spans="1:8">
      <c r="A23" s="51">
        <v>4</v>
      </c>
      <c r="B23" s="52" t="s">
        <v>195</v>
      </c>
      <c r="C23" s="52" t="s">
        <v>196</v>
      </c>
      <c r="D23" s="52" t="s">
        <v>144</v>
      </c>
      <c r="E23" s="52" t="s">
        <v>193</v>
      </c>
      <c r="F23" s="52" t="s">
        <v>29</v>
      </c>
      <c r="G23" s="53">
        <v>29183</v>
      </c>
      <c r="H23" s="54">
        <v>12250</v>
      </c>
    </row>
    <row r="24" spans="1:8">
      <c r="A24" s="51">
        <v>5</v>
      </c>
      <c r="B24" s="52" t="s">
        <v>197</v>
      </c>
      <c r="C24" s="52" t="s">
        <v>198</v>
      </c>
      <c r="D24" s="52" t="s">
        <v>165</v>
      </c>
      <c r="E24" s="52" t="s">
        <v>193</v>
      </c>
      <c r="F24" s="52" t="s">
        <v>199</v>
      </c>
      <c r="G24" s="53">
        <v>32755</v>
      </c>
      <c r="H24" s="54">
        <v>21000</v>
      </c>
    </row>
    <row r="25" spans="1:8">
      <c r="A25" s="51">
        <v>6</v>
      </c>
      <c r="B25" s="52" t="s">
        <v>200</v>
      </c>
      <c r="C25" s="52" t="s">
        <v>201</v>
      </c>
      <c r="D25" s="52" t="s">
        <v>165</v>
      </c>
      <c r="E25" s="52" t="s">
        <v>193</v>
      </c>
      <c r="F25" s="52" t="s">
        <v>202</v>
      </c>
      <c r="G25" s="53">
        <v>32390</v>
      </c>
      <c r="H25" s="54">
        <v>12425</v>
      </c>
    </row>
    <row r="26" spans="1:8">
      <c r="A26" s="51">
        <v>8</v>
      </c>
      <c r="B26" s="52" t="s">
        <v>203</v>
      </c>
      <c r="C26" s="52" t="s">
        <v>204</v>
      </c>
      <c r="D26" s="52" t="s">
        <v>165</v>
      </c>
      <c r="E26" s="52" t="s">
        <v>193</v>
      </c>
      <c r="F26" s="52" t="s">
        <v>205</v>
      </c>
      <c r="G26" s="53">
        <v>32755</v>
      </c>
      <c r="H26" s="54">
        <v>12425</v>
      </c>
    </row>
    <row r="27" spans="1:8">
      <c r="A27" s="51">
        <v>9</v>
      </c>
      <c r="B27" s="52" t="s">
        <v>206</v>
      </c>
      <c r="C27" s="52" t="s">
        <v>207</v>
      </c>
      <c r="D27" s="52" t="s">
        <v>139</v>
      </c>
      <c r="E27" s="52" t="s">
        <v>193</v>
      </c>
      <c r="F27" s="52" t="s">
        <v>208</v>
      </c>
      <c r="G27" s="53">
        <v>36506</v>
      </c>
      <c r="H27" s="54">
        <v>14875</v>
      </c>
    </row>
    <row r="28" spans="1:8">
      <c r="A28" s="51">
        <v>12</v>
      </c>
      <c r="B28" s="52" t="s">
        <v>209</v>
      </c>
      <c r="C28" s="52" t="s">
        <v>210</v>
      </c>
      <c r="D28" s="52" t="s">
        <v>152</v>
      </c>
      <c r="E28" s="52" t="s">
        <v>193</v>
      </c>
      <c r="F28" s="52" t="s">
        <v>211</v>
      </c>
      <c r="G28" s="53">
        <v>30376</v>
      </c>
      <c r="H28" s="54">
        <v>21000</v>
      </c>
    </row>
    <row r="29" spans="1:8">
      <c r="A29" s="51">
        <v>15</v>
      </c>
      <c r="B29" s="52" t="s">
        <v>212</v>
      </c>
      <c r="C29" s="52" t="s">
        <v>213</v>
      </c>
      <c r="D29" s="52" t="s">
        <v>160</v>
      </c>
      <c r="E29" s="52" t="s">
        <v>193</v>
      </c>
      <c r="F29" s="52" t="s">
        <v>211</v>
      </c>
      <c r="G29" s="53">
        <v>31029</v>
      </c>
      <c r="H29" s="54">
        <v>14875</v>
      </c>
    </row>
    <row r="30" spans="1:8">
      <c r="A30" s="51">
        <v>16</v>
      </c>
      <c r="B30" s="52" t="s">
        <v>214</v>
      </c>
      <c r="C30" s="52" t="s">
        <v>215</v>
      </c>
      <c r="D30" s="52" t="s">
        <v>160</v>
      </c>
      <c r="E30" s="52" t="s">
        <v>193</v>
      </c>
      <c r="F30" s="52" t="s">
        <v>216</v>
      </c>
      <c r="G30" s="53">
        <v>31030</v>
      </c>
      <c r="H30" s="54">
        <v>14875</v>
      </c>
    </row>
    <row r="31" spans="1:8">
      <c r="A31" s="51">
        <v>19</v>
      </c>
      <c r="B31" s="52" t="s">
        <v>217</v>
      </c>
      <c r="C31" s="52" t="s">
        <v>218</v>
      </c>
      <c r="D31" s="52" t="s">
        <v>144</v>
      </c>
      <c r="E31" s="52" t="s">
        <v>193</v>
      </c>
      <c r="F31" s="52" t="s">
        <v>202</v>
      </c>
      <c r="G31" s="53">
        <v>31637</v>
      </c>
      <c r="H31" s="54">
        <v>10500</v>
      </c>
    </row>
    <row r="32" spans="1:8">
      <c r="A32" s="51">
        <v>20</v>
      </c>
      <c r="B32" s="52" t="s">
        <v>219</v>
      </c>
      <c r="C32" s="52" t="s">
        <v>220</v>
      </c>
      <c r="D32" s="52" t="s">
        <v>144</v>
      </c>
      <c r="E32" s="52" t="s">
        <v>193</v>
      </c>
      <c r="F32" s="52" t="s">
        <v>216</v>
      </c>
      <c r="G32" s="53">
        <v>36316</v>
      </c>
      <c r="H32" s="54">
        <v>5950</v>
      </c>
    </row>
    <row r="33" spans="1:8">
      <c r="A33" s="51">
        <v>29</v>
      </c>
      <c r="B33" s="52" t="s">
        <v>221</v>
      </c>
      <c r="C33" s="52" t="s">
        <v>222</v>
      </c>
      <c r="D33" s="52" t="s">
        <v>152</v>
      </c>
      <c r="E33" s="52" t="s">
        <v>193</v>
      </c>
      <c r="F33" s="52" t="s">
        <v>216</v>
      </c>
      <c r="G33" s="53">
        <v>35189</v>
      </c>
      <c r="H33" s="54">
        <v>9625</v>
      </c>
    </row>
    <row r="34" spans="1:8">
      <c r="A34" s="51">
        <v>31</v>
      </c>
      <c r="B34" s="52" t="s">
        <v>223</v>
      </c>
      <c r="C34" s="52" t="s">
        <v>224</v>
      </c>
      <c r="D34" s="52" t="s">
        <v>165</v>
      </c>
      <c r="E34" s="52" t="s">
        <v>193</v>
      </c>
      <c r="F34" s="52" t="s">
        <v>205</v>
      </c>
      <c r="G34" s="53">
        <v>30225</v>
      </c>
      <c r="H34" s="54">
        <v>15750</v>
      </c>
    </row>
    <row r="35" spans="1:8">
      <c r="A35" s="51">
        <v>33</v>
      </c>
      <c r="B35" s="52" t="s">
        <v>225</v>
      </c>
      <c r="C35" s="52" t="s">
        <v>226</v>
      </c>
      <c r="D35" s="52" t="s">
        <v>170</v>
      </c>
      <c r="E35" s="52" t="s">
        <v>193</v>
      </c>
      <c r="F35" s="52" t="s">
        <v>208</v>
      </c>
      <c r="G35" s="53">
        <v>35618</v>
      </c>
      <c r="H35" s="54">
        <v>7000</v>
      </c>
    </row>
    <row r="36" spans="1:8">
      <c r="A36" s="51">
        <v>34</v>
      </c>
      <c r="B36" s="52" t="s">
        <v>227</v>
      </c>
      <c r="C36" s="52" t="s">
        <v>228</v>
      </c>
      <c r="D36" s="52" t="s">
        <v>170</v>
      </c>
      <c r="E36" s="52" t="s">
        <v>193</v>
      </c>
      <c r="F36" s="52" t="s">
        <v>229</v>
      </c>
      <c r="G36" s="53">
        <v>33510</v>
      </c>
      <c r="H36" s="54">
        <v>8750</v>
      </c>
    </row>
    <row r="37" spans="1:8">
      <c r="A37" s="51">
        <v>38</v>
      </c>
      <c r="B37" s="52" t="s">
        <v>230</v>
      </c>
      <c r="C37" s="52" t="s">
        <v>231</v>
      </c>
      <c r="D37" s="52" t="s">
        <v>148</v>
      </c>
      <c r="E37" s="52" t="s">
        <v>193</v>
      </c>
      <c r="F37" s="52" t="s">
        <v>232</v>
      </c>
      <c r="G37" s="53">
        <v>30225</v>
      </c>
      <c r="H37" s="54">
        <v>24500</v>
      </c>
    </row>
    <row r="38" spans="1:8">
      <c r="A38" s="51">
        <v>39</v>
      </c>
      <c r="B38" s="52" t="s">
        <v>233</v>
      </c>
      <c r="C38" s="52" t="s">
        <v>234</v>
      </c>
      <c r="D38" s="52" t="s">
        <v>148</v>
      </c>
      <c r="E38" s="52" t="s">
        <v>193</v>
      </c>
      <c r="F38" s="52" t="s">
        <v>235</v>
      </c>
      <c r="G38" s="53">
        <v>30225</v>
      </c>
      <c r="H38" s="54">
        <v>24500</v>
      </c>
    </row>
    <row r="39" spans="1:8">
      <c r="A39" s="51">
        <v>45</v>
      </c>
      <c r="B39" s="52" t="s">
        <v>236</v>
      </c>
      <c r="C39" s="52" t="s">
        <v>237</v>
      </c>
      <c r="D39" s="52" t="s">
        <v>165</v>
      </c>
      <c r="E39" s="52" t="s">
        <v>193</v>
      </c>
      <c r="F39" s="52" t="s">
        <v>194</v>
      </c>
      <c r="G39" s="53">
        <v>35618</v>
      </c>
      <c r="H39" s="54">
        <v>11375</v>
      </c>
    </row>
    <row r="40" spans="1:8">
      <c r="A40" s="51">
        <v>46</v>
      </c>
      <c r="B40" s="52" t="s">
        <v>238</v>
      </c>
      <c r="C40" s="52" t="s">
        <v>239</v>
      </c>
      <c r="D40" s="52" t="s">
        <v>139</v>
      </c>
      <c r="E40" s="52" t="s">
        <v>193</v>
      </c>
      <c r="F40" s="52" t="s">
        <v>229</v>
      </c>
      <c r="G40" s="53">
        <v>33510</v>
      </c>
      <c r="H40" s="54">
        <v>15750</v>
      </c>
    </row>
    <row r="41" spans="1:8">
      <c r="A41" s="51">
        <v>47</v>
      </c>
      <c r="B41" s="52" t="s">
        <v>240</v>
      </c>
      <c r="C41" s="52" t="s">
        <v>241</v>
      </c>
      <c r="D41" s="52" t="s">
        <v>152</v>
      </c>
      <c r="E41" s="52" t="s">
        <v>193</v>
      </c>
      <c r="F41" s="52" t="s">
        <v>199</v>
      </c>
      <c r="G41" s="53">
        <v>32180</v>
      </c>
      <c r="H41" s="54">
        <v>15750</v>
      </c>
    </row>
    <row r="42" spans="1:8">
      <c r="A42" s="51">
        <v>51</v>
      </c>
      <c r="B42" s="52" t="s">
        <v>242</v>
      </c>
      <c r="C42" s="52" t="s">
        <v>243</v>
      </c>
      <c r="D42" s="52" t="s">
        <v>139</v>
      </c>
      <c r="E42" s="52" t="s">
        <v>193</v>
      </c>
      <c r="F42" s="52" t="s">
        <v>211</v>
      </c>
      <c r="G42" s="53">
        <v>32436</v>
      </c>
      <c r="H42" s="54">
        <v>15750</v>
      </c>
    </row>
    <row r="43" spans="1:8">
      <c r="A43" s="51">
        <v>52</v>
      </c>
      <c r="B43" s="52" t="s">
        <v>244</v>
      </c>
      <c r="C43" s="52" t="s">
        <v>245</v>
      </c>
      <c r="D43" s="52" t="s">
        <v>170</v>
      </c>
      <c r="E43" s="52" t="s">
        <v>193</v>
      </c>
      <c r="F43" s="52" t="s">
        <v>229</v>
      </c>
      <c r="G43" s="53">
        <v>32437</v>
      </c>
      <c r="H43" s="54">
        <v>19250</v>
      </c>
    </row>
    <row r="44" spans="1:8">
      <c r="A44" s="51">
        <v>58</v>
      </c>
      <c r="B44" s="52" t="s">
        <v>246</v>
      </c>
      <c r="C44" s="52" t="s">
        <v>247</v>
      </c>
      <c r="D44" s="52" t="s">
        <v>144</v>
      </c>
      <c r="E44" s="52" t="s">
        <v>193</v>
      </c>
      <c r="F44" s="52" t="s">
        <v>205</v>
      </c>
      <c r="G44" s="53">
        <v>33182</v>
      </c>
      <c r="H44" s="54">
        <v>17500</v>
      </c>
    </row>
    <row r="45" spans="1:8">
      <c r="A45" s="51">
        <v>61</v>
      </c>
      <c r="B45" s="52" t="s">
        <v>248</v>
      </c>
      <c r="C45" s="52" t="s">
        <v>249</v>
      </c>
      <c r="D45" s="52" t="s">
        <v>152</v>
      </c>
      <c r="E45" s="52" t="s">
        <v>193</v>
      </c>
      <c r="F45" s="52" t="s">
        <v>205</v>
      </c>
      <c r="G45" s="53">
        <v>32106</v>
      </c>
      <c r="H45" s="54">
        <v>19250</v>
      </c>
    </row>
    <row r="46" spans="1:8">
      <c r="A46" s="51">
        <v>62</v>
      </c>
      <c r="B46" s="52" t="s">
        <v>250</v>
      </c>
      <c r="C46" s="52" t="s">
        <v>151</v>
      </c>
      <c r="D46" s="52" t="s">
        <v>139</v>
      </c>
      <c r="E46" s="52" t="s">
        <v>193</v>
      </c>
      <c r="F46" s="52" t="s">
        <v>199</v>
      </c>
      <c r="G46" s="53">
        <v>32107</v>
      </c>
      <c r="H46" s="54">
        <v>19251</v>
      </c>
    </row>
    <row r="47" spans="1:8">
      <c r="A47" s="51">
        <v>63</v>
      </c>
      <c r="B47" s="52" t="s">
        <v>251</v>
      </c>
      <c r="C47" s="52" t="s">
        <v>252</v>
      </c>
      <c r="D47" s="52" t="s">
        <v>165</v>
      </c>
      <c r="E47" s="52" t="s">
        <v>193</v>
      </c>
      <c r="F47" s="52" t="s">
        <v>211</v>
      </c>
      <c r="G47" s="53">
        <v>32440</v>
      </c>
      <c r="H47" s="54">
        <v>17500</v>
      </c>
    </row>
    <row r="48" spans="1:8">
      <c r="A48" s="51">
        <v>66</v>
      </c>
      <c r="B48" s="52" t="s">
        <v>253</v>
      </c>
      <c r="C48" s="52" t="s">
        <v>254</v>
      </c>
      <c r="D48" s="52" t="s">
        <v>160</v>
      </c>
      <c r="E48" s="52" t="s">
        <v>193</v>
      </c>
      <c r="F48" s="52" t="s">
        <v>205</v>
      </c>
      <c r="G48" s="53">
        <v>32443</v>
      </c>
      <c r="H48" s="54">
        <v>17500</v>
      </c>
    </row>
    <row r="49" spans="1:8">
      <c r="A49" s="51">
        <v>67</v>
      </c>
      <c r="B49" s="52" t="s">
        <v>255</v>
      </c>
      <c r="C49" s="52" t="s">
        <v>178</v>
      </c>
      <c r="D49" s="52" t="s">
        <v>160</v>
      </c>
      <c r="E49" s="52" t="s">
        <v>193</v>
      </c>
      <c r="F49" s="52" t="s">
        <v>229</v>
      </c>
      <c r="G49" s="53">
        <v>32444</v>
      </c>
      <c r="H49" s="54">
        <v>20125</v>
      </c>
    </row>
    <row r="50" spans="1:8">
      <c r="A50" s="51">
        <v>68</v>
      </c>
      <c r="B50" s="52" t="s">
        <v>256</v>
      </c>
      <c r="C50" s="52" t="s">
        <v>176</v>
      </c>
      <c r="D50" s="52" t="s">
        <v>139</v>
      </c>
      <c r="E50" s="52" t="s">
        <v>193</v>
      </c>
      <c r="F50" s="52" t="s">
        <v>235</v>
      </c>
      <c r="G50" s="53">
        <v>35034</v>
      </c>
      <c r="H50" s="54">
        <v>14000</v>
      </c>
    </row>
    <row r="51" spans="1:8">
      <c r="A51" s="51">
        <v>69</v>
      </c>
      <c r="B51" s="52" t="s">
        <v>257</v>
      </c>
      <c r="C51" s="52" t="s">
        <v>241</v>
      </c>
      <c r="D51" s="52" t="s">
        <v>160</v>
      </c>
      <c r="E51" s="52" t="s">
        <v>193</v>
      </c>
      <c r="F51" s="52" t="s">
        <v>235</v>
      </c>
      <c r="G51" s="53">
        <v>34761</v>
      </c>
      <c r="H51" s="54">
        <v>14000</v>
      </c>
    </row>
    <row r="52" spans="1:8">
      <c r="A52" s="51">
        <v>73</v>
      </c>
      <c r="B52" s="52" t="s">
        <v>258</v>
      </c>
      <c r="C52" s="52" t="s">
        <v>259</v>
      </c>
      <c r="D52" s="52" t="s">
        <v>170</v>
      </c>
      <c r="E52" s="52" t="s">
        <v>193</v>
      </c>
      <c r="F52" s="52" t="s">
        <v>216</v>
      </c>
      <c r="G52" s="53">
        <v>32439</v>
      </c>
      <c r="H52" s="54">
        <v>17500</v>
      </c>
    </row>
    <row r="53" spans="1:8">
      <c r="A53" s="51">
        <v>77</v>
      </c>
      <c r="B53" s="52" t="s">
        <v>260</v>
      </c>
      <c r="C53" s="52" t="s">
        <v>254</v>
      </c>
      <c r="D53" s="52" t="s">
        <v>165</v>
      </c>
      <c r="E53" s="52" t="s">
        <v>193</v>
      </c>
      <c r="F53" s="52" t="s">
        <v>29</v>
      </c>
      <c r="G53" s="53">
        <v>32443</v>
      </c>
      <c r="H53" s="54">
        <v>17500</v>
      </c>
    </row>
    <row r="54" spans="1:8">
      <c r="A54" s="51">
        <v>79</v>
      </c>
      <c r="B54" s="52" t="s">
        <v>261</v>
      </c>
      <c r="C54" s="52" t="s">
        <v>262</v>
      </c>
      <c r="D54" s="52" t="s">
        <v>144</v>
      </c>
      <c r="E54" s="52" t="s">
        <v>193</v>
      </c>
      <c r="F54" s="52" t="s">
        <v>29</v>
      </c>
      <c r="G54" s="53">
        <v>32445</v>
      </c>
      <c r="H54" s="54">
        <v>17500</v>
      </c>
    </row>
    <row r="55" spans="1:8">
      <c r="A55" s="51">
        <v>80</v>
      </c>
      <c r="B55" s="52" t="s">
        <v>263</v>
      </c>
      <c r="C55" s="52" t="s">
        <v>264</v>
      </c>
      <c r="D55" s="52" t="s">
        <v>144</v>
      </c>
      <c r="E55" s="52" t="s">
        <v>193</v>
      </c>
      <c r="F55" s="52" t="s">
        <v>194</v>
      </c>
      <c r="G55" s="53">
        <v>32446</v>
      </c>
      <c r="H55" s="54">
        <v>17500</v>
      </c>
    </row>
    <row r="56" spans="1:8">
      <c r="A56" s="51">
        <v>83</v>
      </c>
      <c r="B56" s="52" t="s">
        <v>265</v>
      </c>
      <c r="C56" s="52" t="s">
        <v>254</v>
      </c>
      <c r="D56" s="52" t="s">
        <v>170</v>
      </c>
      <c r="E56" s="52" t="s">
        <v>193</v>
      </c>
      <c r="F56" s="52" t="s">
        <v>232</v>
      </c>
      <c r="G56" s="53">
        <v>36221</v>
      </c>
      <c r="H56" s="54">
        <v>7000</v>
      </c>
    </row>
    <row r="57" spans="1:8">
      <c r="A57" s="51">
        <v>85</v>
      </c>
      <c r="B57" s="52" t="s">
        <v>266</v>
      </c>
      <c r="C57" s="52" t="s">
        <v>267</v>
      </c>
      <c r="D57" s="52" t="s">
        <v>165</v>
      </c>
      <c r="E57" s="52" t="s">
        <v>193</v>
      </c>
      <c r="F57" s="52" t="s">
        <v>205</v>
      </c>
      <c r="G57" s="53">
        <v>35809</v>
      </c>
      <c r="H57" s="54">
        <v>7000</v>
      </c>
    </row>
    <row r="58" spans="1:8">
      <c r="A58" s="51">
        <v>86</v>
      </c>
      <c r="B58" s="52" t="s">
        <v>268</v>
      </c>
      <c r="C58" s="52" t="s">
        <v>154</v>
      </c>
      <c r="D58" s="52" t="s">
        <v>170</v>
      </c>
      <c r="E58" s="52" t="s">
        <v>193</v>
      </c>
      <c r="F58" s="52" t="s">
        <v>211</v>
      </c>
      <c r="G58" s="53">
        <v>35810</v>
      </c>
      <c r="H58" s="54">
        <v>17500</v>
      </c>
    </row>
    <row r="59" spans="1:8">
      <c r="A59" s="51">
        <v>89</v>
      </c>
      <c r="B59" s="52" t="s">
        <v>269</v>
      </c>
      <c r="C59" s="52" t="s">
        <v>270</v>
      </c>
      <c r="D59" s="52" t="s">
        <v>139</v>
      </c>
      <c r="E59" s="52" t="s">
        <v>193</v>
      </c>
      <c r="F59" s="52" t="s">
        <v>232</v>
      </c>
      <c r="G59" s="53">
        <v>28907</v>
      </c>
      <c r="H59" s="54">
        <v>22750</v>
      </c>
    </row>
    <row r="60" spans="1:8">
      <c r="A60" s="51">
        <v>90</v>
      </c>
      <c r="B60" s="52" t="s">
        <v>271</v>
      </c>
      <c r="C60" s="52" t="s">
        <v>237</v>
      </c>
      <c r="D60" s="52" t="s">
        <v>165</v>
      </c>
      <c r="E60" s="52" t="s">
        <v>193</v>
      </c>
      <c r="F60" s="52" t="s">
        <v>216</v>
      </c>
      <c r="G60" s="53">
        <v>29226</v>
      </c>
      <c r="H60" s="54">
        <v>22750</v>
      </c>
    </row>
    <row r="61" spans="1:8">
      <c r="A61" s="51">
        <v>98</v>
      </c>
      <c r="B61" s="52" t="s">
        <v>272</v>
      </c>
      <c r="C61" s="52" t="s">
        <v>273</v>
      </c>
      <c r="D61" s="52" t="s">
        <v>170</v>
      </c>
      <c r="E61" s="52" t="s">
        <v>193</v>
      </c>
      <c r="F61" s="52" t="s">
        <v>29</v>
      </c>
      <c r="G61" s="53">
        <v>32609</v>
      </c>
      <c r="H61" s="54">
        <v>17325</v>
      </c>
    </row>
    <row r="62" spans="1:8">
      <c r="A62" s="51">
        <v>3</v>
      </c>
      <c r="B62" s="52" t="s">
        <v>274</v>
      </c>
      <c r="C62" s="52" t="s">
        <v>275</v>
      </c>
      <c r="D62" s="52" t="s">
        <v>152</v>
      </c>
      <c r="E62" s="52" t="s">
        <v>276</v>
      </c>
      <c r="F62" s="52" t="s">
        <v>277</v>
      </c>
      <c r="G62" s="53">
        <v>36220</v>
      </c>
      <c r="H62" s="54">
        <v>7000</v>
      </c>
    </row>
    <row r="63" spans="1:8">
      <c r="A63" s="51">
        <v>14</v>
      </c>
      <c r="B63" s="52" t="s">
        <v>233</v>
      </c>
      <c r="C63" s="52" t="s">
        <v>176</v>
      </c>
      <c r="D63" s="52" t="s">
        <v>278</v>
      </c>
      <c r="E63" s="52" t="s">
        <v>276</v>
      </c>
      <c r="F63" s="52" t="s">
        <v>279</v>
      </c>
      <c r="G63" s="53">
        <v>31028</v>
      </c>
      <c r="H63" s="54">
        <v>49000</v>
      </c>
    </row>
    <row r="64" spans="1:8">
      <c r="A64" s="51">
        <v>25</v>
      </c>
      <c r="B64" s="52" t="s">
        <v>280</v>
      </c>
      <c r="C64" s="52" t="s">
        <v>281</v>
      </c>
      <c r="D64" s="52" t="s">
        <v>165</v>
      </c>
      <c r="E64" s="52" t="s">
        <v>276</v>
      </c>
      <c r="F64" s="52" t="s">
        <v>282</v>
      </c>
      <c r="G64" s="53">
        <v>36274</v>
      </c>
      <c r="H64" s="54">
        <v>7875</v>
      </c>
    </row>
    <row r="65" spans="1:8">
      <c r="A65" s="51">
        <v>27</v>
      </c>
      <c r="B65" s="52" t="s">
        <v>283</v>
      </c>
      <c r="C65" s="52" t="s">
        <v>284</v>
      </c>
      <c r="D65" s="52" t="s">
        <v>139</v>
      </c>
      <c r="E65" s="52" t="s">
        <v>276</v>
      </c>
      <c r="F65" s="52" t="s">
        <v>285</v>
      </c>
      <c r="G65" s="53">
        <v>33787</v>
      </c>
      <c r="H65" s="54">
        <v>13125</v>
      </c>
    </row>
    <row r="66" spans="1:8">
      <c r="A66" s="51">
        <v>32</v>
      </c>
      <c r="B66" s="52" t="s">
        <v>286</v>
      </c>
      <c r="C66" s="52" t="s">
        <v>241</v>
      </c>
      <c r="D66" s="52" t="s">
        <v>170</v>
      </c>
      <c r="E66" s="52" t="s">
        <v>276</v>
      </c>
      <c r="F66" s="52" t="s">
        <v>282</v>
      </c>
      <c r="G66" s="53">
        <v>30225</v>
      </c>
      <c r="H66" s="54">
        <v>15750</v>
      </c>
    </row>
    <row r="67" spans="1:8">
      <c r="A67" s="51">
        <v>35</v>
      </c>
      <c r="B67" s="52" t="s">
        <v>287</v>
      </c>
      <c r="C67" s="52" t="s">
        <v>241</v>
      </c>
      <c r="D67" s="52" t="s">
        <v>144</v>
      </c>
      <c r="E67" s="52" t="s">
        <v>276</v>
      </c>
      <c r="F67" s="52" t="s">
        <v>282</v>
      </c>
      <c r="G67" s="53">
        <v>33729</v>
      </c>
      <c r="H67" s="54">
        <v>9275</v>
      </c>
    </row>
    <row r="68" spans="1:8">
      <c r="A68" s="51">
        <v>37</v>
      </c>
      <c r="B68" s="52" t="s">
        <v>209</v>
      </c>
      <c r="C68" s="52" t="s">
        <v>288</v>
      </c>
      <c r="D68" s="52" t="s">
        <v>148</v>
      </c>
      <c r="E68" s="52" t="s">
        <v>276</v>
      </c>
      <c r="F68" s="52" t="s">
        <v>289</v>
      </c>
      <c r="G68" s="53">
        <v>30225</v>
      </c>
      <c r="H68" s="54">
        <v>24500</v>
      </c>
    </row>
    <row r="69" spans="1:8">
      <c r="A69" s="51">
        <v>40</v>
      </c>
      <c r="B69" s="52" t="s">
        <v>290</v>
      </c>
      <c r="C69" s="52" t="s">
        <v>291</v>
      </c>
      <c r="D69" s="52" t="s">
        <v>139</v>
      </c>
      <c r="E69" s="52" t="s">
        <v>276</v>
      </c>
      <c r="F69" s="52" t="s">
        <v>282</v>
      </c>
      <c r="G69" s="53">
        <v>33510</v>
      </c>
      <c r="H69" s="54">
        <v>10500</v>
      </c>
    </row>
    <row r="70" spans="1:8">
      <c r="A70" s="51">
        <v>49</v>
      </c>
      <c r="B70" s="52" t="s">
        <v>292</v>
      </c>
      <c r="C70" s="52" t="s">
        <v>293</v>
      </c>
      <c r="D70" s="52" t="s">
        <v>170</v>
      </c>
      <c r="E70" s="52" t="s">
        <v>276</v>
      </c>
      <c r="F70" s="52" t="s">
        <v>279</v>
      </c>
      <c r="G70" s="53">
        <v>32435</v>
      </c>
      <c r="H70" s="54">
        <v>15750</v>
      </c>
    </row>
    <row r="71" spans="1:8">
      <c r="A71" s="51">
        <v>57</v>
      </c>
      <c r="B71" s="52" t="s">
        <v>294</v>
      </c>
      <c r="C71" s="52" t="s">
        <v>295</v>
      </c>
      <c r="D71" s="52" t="s">
        <v>139</v>
      </c>
      <c r="E71" s="52" t="s">
        <v>276</v>
      </c>
      <c r="F71" s="52" t="s">
        <v>296</v>
      </c>
      <c r="G71" s="53">
        <v>34098</v>
      </c>
      <c r="H71" s="54">
        <v>14875</v>
      </c>
    </row>
    <row r="72" spans="1:8">
      <c r="A72" s="51">
        <v>59</v>
      </c>
      <c r="B72" s="52" t="s">
        <v>297</v>
      </c>
      <c r="C72" s="52" t="s">
        <v>298</v>
      </c>
      <c r="D72" s="52" t="s">
        <v>152</v>
      </c>
      <c r="E72" s="52" t="s">
        <v>276</v>
      </c>
      <c r="F72" s="52" t="s">
        <v>285</v>
      </c>
      <c r="G72" s="53">
        <v>31791</v>
      </c>
      <c r="H72" s="54">
        <v>19250</v>
      </c>
    </row>
    <row r="73" spans="1:8">
      <c r="A73" s="51">
        <v>60</v>
      </c>
      <c r="B73" s="52" t="s">
        <v>299</v>
      </c>
      <c r="C73" s="52" t="s">
        <v>300</v>
      </c>
      <c r="D73" s="52" t="s">
        <v>144</v>
      </c>
      <c r="E73" s="52" t="s">
        <v>276</v>
      </c>
      <c r="F73" s="52" t="s">
        <v>301</v>
      </c>
      <c r="G73" s="53">
        <v>32105</v>
      </c>
      <c r="H73" s="54">
        <v>19250</v>
      </c>
    </row>
    <row r="74" spans="1:8">
      <c r="A74" s="51">
        <v>64</v>
      </c>
      <c r="B74" s="52" t="s">
        <v>302</v>
      </c>
      <c r="C74" s="52" t="s">
        <v>303</v>
      </c>
      <c r="D74" s="52" t="s">
        <v>160</v>
      </c>
      <c r="E74" s="52" t="s">
        <v>276</v>
      </c>
      <c r="F74" s="52" t="s">
        <v>277</v>
      </c>
      <c r="G74" s="53">
        <v>32441</v>
      </c>
      <c r="H74" s="54">
        <v>17500</v>
      </c>
    </row>
    <row r="75" spans="1:8">
      <c r="A75" s="51">
        <v>72</v>
      </c>
      <c r="B75" s="52" t="s">
        <v>304</v>
      </c>
      <c r="C75" s="52" t="s">
        <v>224</v>
      </c>
      <c r="D75" s="52" t="s">
        <v>165</v>
      </c>
      <c r="E75" s="52" t="s">
        <v>276</v>
      </c>
      <c r="F75" s="52" t="s">
        <v>289</v>
      </c>
      <c r="G75" s="53">
        <v>32438</v>
      </c>
      <c r="H75" s="54">
        <v>17500</v>
      </c>
    </row>
    <row r="76" spans="1:8">
      <c r="A76" s="51">
        <v>81</v>
      </c>
      <c r="B76" s="52" t="s">
        <v>305</v>
      </c>
      <c r="C76" s="52" t="s">
        <v>306</v>
      </c>
      <c r="D76" s="52" t="s">
        <v>170</v>
      </c>
      <c r="E76" s="52" t="s">
        <v>276</v>
      </c>
      <c r="F76" s="52" t="s">
        <v>296</v>
      </c>
      <c r="G76" s="53">
        <v>32447</v>
      </c>
      <c r="H76" s="54">
        <v>17500</v>
      </c>
    </row>
    <row r="77" spans="1:8">
      <c r="A77" s="51">
        <v>87</v>
      </c>
      <c r="B77" s="52" t="s">
        <v>307</v>
      </c>
      <c r="C77" s="52" t="s">
        <v>308</v>
      </c>
      <c r="D77" s="52" t="s">
        <v>144</v>
      </c>
      <c r="E77" s="52" t="s">
        <v>276</v>
      </c>
      <c r="F77" s="52" t="s">
        <v>277</v>
      </c>
      <c r="G77" s="53">
        <v>35811</v>
      </c>
      <c r="H77" s="54">
        <v>17500</v>
      </c>
    </row>
    <row r="78" spans="1:8">
      <c r="A78" s="51">
        <v>93</v>
      </c>
      <c r="B78" s="52" t="s">
        <v>309</v>
      </c>
      <c r="C78" s="52" t="s">
        <v>151</v>
      </c>
      <c r="D78" s="52" t="s">
        <v>139</v>
      </c>
      <c r="E78" s="52" t="s">
        <v>276</v>
      </c>
      <c r="F78" s="52" t="s">
        <v>285</v>
      </c>
      <c r="G78" s="53">
        <v>32604</v>
      </c>
      <c r="H78" s="54">
        <v>17325</v>
      </c>
    </row>
    <row r="79" spans="1:8">
      <c r="A79" s="51">
        <v>95</v>
      </c>
      <c r="B79" s="52" t="s">
        <v>310</v>
      </c>
      <c r="C79" s="52" t="s">
        <v>228</v>
      </c>
      <c r="D79" s="52" t="s">
        <v>144</v>
      </c>
      <c r="E79" s="52" t="s">
        <v>276</v>
      </c>
      <c r="F79" s="52" t="s">
        <v>285</v>
      </c>
      <c r="G79" s="53">
        <v>32606</v>
      </c>
      <c r="H79" s="54">
        <v>17325</v>
      </c>
    </row>
    <row r="80" spans="1:8">
      <c r="A80" s="51">
        <v>97</v>
      </c>
      <c r="B80" s="52" t="s">
        <v>311</v>
      </c>
      <c r="C80" s="52" t="s">
        <v>312</v>
      </c>
      <c r="D80" s="52" t="s">
        <v>165</v>
      </c>
      <c r="E80" s="52" t="s">
        <v>276</v>
      </c>
      <c r="F80" s="52" t="s">
        <v>301</v>
      </c>
      <c r="G80" s="53">
        <v>32608</v>
      </c>
      <c r="H80" s="54">
        <v>17325</v>
      </c>
    </row>
    <row r="81" spans="1:8">
      <c r="A81" s="51">
        <v>100</v>
      </c>
      <c r="B81" s="52" t="s">
        <v>313</v>
      </c>
      <c r="C81" s="52" t="s">
        <v>314</v>
      </c>
      <c r="D81" s="52" t="s">
        <v>148</v>
      </c>
      <c r="E81" s="52" t="s">
        <v>276</v>
      </c>
      <c r="F81" s="52" t="s">
        <v>277</v>
      </c>
      <c r="G81" s="53">
        <v>36193</v>
      </c>
      <c r="H81" s="54">
        <v>7875</v>
      </c>
    </row>
    <row r="82" spans="1:8">
      <c r="A82" s="51">
        <v>7</v>
      </c>
      <c r="B82" s="52" t="s">
        <v>315</v>
      </c>
      <c r="C82" s="52" t="s">
        <v>316</v>
      </c>
      <c r="D82" s="52" t="s">
        <v>160</v>
      </c>
      <c r="E82" s="52" t="s">
        <v>317</v>
      </c>
      <c r="F82" s="52" t="s">
        <v>318</v>
      </c>
      <c r="G82" s="53">
        <v>33102</v>
      </c>
      <c r="H82" s="54">
        <v>12425</v>
      </c>
    </row>
    <row r="83" spans="1:8">
      <c r="A83" s="51">
        <v>11</v>
      </c>
      <c r="B83" s="52" t="s">
        <v>319</v>
      </c>
      <c r="C83" s="52" t="s">
        <v>320</v>
      </c>
      <c r="D83" s="52" t="s">
        <v>148</v>
      </c>
      <c r="E83" s="52" t="s">
        <v>317</v>
      </c>
      <c r="F83" s="52" t="s">
        <v>318</v>
      </c>
      <c r="G83" s="53">
        <v>31402</v>
      </c>
      <c r="H83" s="54">
        <v>14875</v>
      </c>
    </row>
    <row r="84" spans="1:8">
      <c r="A84" s="51">
        <v>18</v>
      </c>
      <c r="B84" s="52" t="s">
        <v>321</v>
      </c>
      <c r="C84" s="52" t="s">
        <v>322</v>
      </c>
      <c r="D84" s="52" t="s">
        <v>152</v>
      </c>
      <c r="E84" s="52" t="s">
        <v>317</v>
      </c>
      <c r="F84" s="52" t="s">
        <v>323</v>
      </c>
      <c r="G84" s="53">
        <v>30376</v>
      </c>
      <c r="H84" s="54">
        <v>15750</v>
      </c>
    </row>
    <row r="85" spans="1:8">
      <c r="A85" s="51">
        <v>22</v>
      </c>
      <c r="B85" s="52" t="s">
        <v>324</v>
      </c>
      <c r="C85" s="52" t="s">
        <v>247</v>
      </c>
      <c r="D85" s="52" t="s">
        <v>144</v>
      </c>
      <c r="E85" s="52" t="s">
        <v>317</v>
      </c>
      <c r="F85" s="52" t="s">
        <v>323</v>
      </c>
      <c r="G85" s="53">
        <v>36318</v>
      </c>
      <c r="H85" s="54">
        <v>7875</v>
      </c>
    </row>
    <row r="86" spans="1:8">
      <c r="A86" s="51">
        <v>23</v>
      </c>
      <c r="B86" s="52" t="s">
        <v>325</v>
      </c>
      <c r="C86" s="52" t="s">
        <v>252</v>
      </c>
      <c r="D86" s="52" t="s">
        <v>144</v>
      </c>
      <c r="E86" s="52" t="s">
        <v>317</v>
      </c>
      <c r="F86" s="52" t="s">
        <v>318</v>
      </c>
      <c r="G86" s="53">
        <v>36319</v>
      </c>
      <c r="H86" s="54">
        <v>7875</v>
      </c>
    </row>
    <row r="87" spans="1:8">
      <c r="A87" s="51">
        <v>24</v>
      </c>
      <c r="B87" s="52" t="s">
        <v>163</v>
      </c>
      <c r="C87" s="52" t="s">
        <v>326</v>
      </c>
      <c r="D87" s="52" t="s">
        <v>139</v>
      </c>
      <c r="E87" s="52" t="s">
        <v>317</v>
      </c>
      <c r="F87" s="52" t="s">
        <v>323</v>
      </c>
      <c r="G87" s="53">
        <v>29362</v>
      </c>
      <c r="H87" s="54">
        <v>14875</v>
      </c>
    </row>
    <row r="88" spans="1:8">
      <c r="A88" s="51">
        <v>28</v>
      </c>
      <c r="B88" s="52" t="s">
        <v>327</v>
      </c>
      <c r="C88" s="52" t="s">
        <v>328</v>
      </c>
      <c r="D88" s="52" t="s">
        <v>165</v>
      </c>
      <c r="E88" s="52" t="s">
        <v>317</v>
      </c>
      <c r="F88" s="52" t="s">
        <v>27</v>
      </c>
      <c r="G88" s="53">
        <v>34777</v>
      </c>
      <c r="H88" s="54">
        <v>10500</v>
      </c>
    </row>
    <row r="89" spans="1:8">
      <c r="A89" s="51">
        <v>36</v>
      </c>
      <c r="B89" s="52" t="s">
        <v>163</v>
      </c>
      <c r="C89" s="52" t="s">
        <v>329</v>
      </c>
      <c r="D89" s="52" t="s">
        <v>160</v>
      </c>
      <c r="E89" s="52" t="s">
        <v>317</v>
      </c>
      <c r="F89" s="52" t="s">
        <v>330</v>
      </c>
      <c r="G89" s="53">
        <v>34580</v>
      </c>
      <c r="H89" s="54">
        <v>11725</v>
      </c>
    </row>
    <row r="90" spans="1:8">
      <c r="A90" s="51">
        <v>43</v>
      </c>
      <c r="B90" s="52" t="s">
        <v>331</v>
      </c>
      <c r="C90" s="52" t="s">
        <v>295</v>
      </c>
      <c r="D90" s="52" t="s">
        <v>160</v>
      </c>
      <c r="E90" s="52" t="s">
        <v>317</v>
      </c>
      <c r="F90" s="52" t="s">
        <v>27</v>
      </c>
      <c r="G90" s="53">
        <v>32435</v>
      </c>
      <c r="H90" s="54">
        <v>15750</v>
      </c>
    </row>
    <row r="91" spans="1:8">
      <c r="A91" s="51">
        <v>48</v>
      </c>
      <c r="B91" s="52" t="s">
        <v>332</v>
      </c>
      <c r="C91" s="52" t="s">
        <v>241</v>
      </c>
      <c r="D91" s="52" t="s">
        <v>170</v>
      </c>
      <c r="E91" s="52" t="s">
        <v>317</v>
      </c>
      <c r="F91" s="52" t="s">
        <v>333</v>
      </c>
      <c r="G91" s="53">
        <v>32435</v>
      </c>
      <c r="H91" s="54">
        <v>15750</v>
      </c>
    </row>
    <row r="92" spans="1:8">
      <c r="A92" s="51">
        <v>50</v>
      </c>
      <c r="B92" s="52" t="s">
        <v>334</v>
      </c>
      <c r="C92" s="52" t="s">
        <v>239</v>
      </c>
      <c r="D92" s="52" t="s">
        <v>160</v>
      </c>
      <c r="E92" s="52" t="s">
        <v>317</v>
      </c>
      <c r="F92" s="52" t="s">
        <v>333</v>
      </c>
      <c r="G92" s="53">
        <v>32435</v>
      </c>
      <c r="H92" s="54">
        <v>15750</v>
      </c>
    </row>
    <row r="93" spans="1:8">
      <c r="A93" s="51">
        <v>53</v>
      </c>
      <c r="B93" s="52" t="s">
        <v>335</v>
      </c>
      <c r="C93" s="52" t="s">
        <v>336</v>
      </c>
      <c r="D93" s="52" t="s">
        <v>170</v>
      </c>
      <c r="E93" s="52" t="s">
        <v>317</v>
      </c>
      <c r="F93" s="52" t="s">
        <v>337</v>
      </c>
      <c r="G93" s="53">
        <v>35034</v>
      </c>
      <c r="H93" s="54">
        <v>15750</v>
      </c>
    </row>
    <row r="94" spans="1:8">
      <c r="A94" s="51">
        <v>56</v>
      </c>
      <c r="B94" s="52" t="s">
        <v>338</v>
      </c>
      <c r="C94" s="52" t="s">
        <v>339</v>
      </c>
      <c r="D94" s="52" t="s">
        <v>139</v>
      </c>
      <c r="E94" s="52" t="s">
        <v>317</v>
      </c>
      <c r="F94" s="52" t="s">
        <v>337</v>
      </c>
      <c r="G94" s="53">
        <v>33878</v>
      </c>
      <c r="H94" s="54">
        <v>14875</v>
      </c>
    </row>
    <row r="95" spans="1:8">
      <c r="A95" s="51">
        <v>71</v>
      </c>
      <c r="B95" s="52" t="s">
        <v>340</v>
      </c>
      <c r="C95" s="52" t="s">
        <v>341</v>
      </c>
      <c r="D95" s="52" t="s">
        <v>165</v>
      </c>
      <c r="E95" s="52" t="s">
        <v>317</v>
      </c>
      <c r="F95" s="52" t="s">
        <v>342</v>
      </c>
      <c r="G95" s="53">
        <v>34763</v>
      </c>
      <c r="H95" s="54">
        <v>14000</v>
      </c>
    </row>
    <row r="96" spans="1:8">
      <c r="A96" s="51">
        <v>76</v>
      </c>
      <c r="B96" s="52" t="s">
        <v>343</v>
      </c>
      <c r="C96" s="52" t="s">
        <v>167</v>
      </c>
      <c r="D96" s="52" t="s">
        <v>170</v>
      </c>
      <c r="E96" s="52" t="s">
        <v>317</v>
      </c>
      <c r="F96" s="52" t="s">
        <v>342</v>
      </c>
      <c r="G96" s="53">
        <v>32442</v>
      </c>
      <c r="H96" s="54">
        <v>17500</v>
      </c>
    </row>
    <row r="97" spans="1:8">
      <c r="A97" s="51">
        <v>78</v>
      </c>
      <c r="B97" s="52" t="s">
        <v>344</v>
      </c>
      <c r="C97" s="52" t="s">
        <v>345</v>
      </c>
      <c r="D97" s="52" t="s">
        <v>139</v>
      </c>
      <c r="E97" s="52" t="s">
        <v>317</v>
      </c>
      <c r="F97" s="52" t="s">
        <v>27</v>
      </c>
      <c r="G97" s="53">
        <v>32444</v>
      </c>
      <c r="H97" s="54">
        <v>17500</v>
      </c>
    </row>
    <row r="98" spans="1:8">
      <c r="A98" s="51">
        <v>88</v>
      </c>
      <c r="B98" s="52" t="s">
        <v>346</v>
      </c>
      <c r="C98" s="52" t="s">
        <v>347</v>
      </c>
      <c r="D98" s="52" t="s">
        <v>144</v>
      </c>
      <c r="E98" s="52" t="s">
        <v>317</v>
      </c>
      <c r="F98" s="52" t="s">
        <v>318</v>
      </c>
      <c r="G98" s="53">
        <v>35794</v>
      </c>
      <c r="H98" s="54">
        <v>7875</v>
      </c>
    </row>
    <row r="99" spans="1:8">
      <c r="A99" s="51">
        <v>94</v>
      </c>
      <c r="B99" s="52" t="s">
        <v>348</v>
      </c>
      <c r="C99" s="52" t="s">
        <v>349</v>
      </c>
      <c r="D99" s="52" t="s">
        <v>144</v>
      </c>
      <c r="E99" s="52" t="s">
        <v>317</v>
      </c>
      <c r="F99" s="52" t="s">
        <v>330</v>
      </c>
      <c r="G99" s="53">
        <v>32605</v>
      </c>
      <c r="H99" s="54">
        <v>17325</v>
      </c>
    </row>
    <row r="100" spans="1:8">
      <c r="A100" s="51">
        <v>96</v>
      </c>
      <c r="B100" s="52" t="s">
        <v>195</v>
      </c>
      <c r="C100" s="52" t="s">
        <v>275</v>
      </c>
      <c r="D100" s="52" t="s">
        <v>165</v>
      </c>
      <c r="E100" s="52" t="s">
        <v>317</v>
      </c>
      <c r="F100" s="52" t="s">
        <v>337</v>
      </c>
      <c r="G100" s="53">
        <v>32607</v>
      </c>
      <c r="H100" s="54">
        <v>17325</v>
      </c>
    </row>
    <row r="101" spans="1:8">
      <c r="A101" s="51">
        <v>99</v>
      </c>
      <c r="B101" s="52" t="s">
        <v>350</v>
      </c>
      <c r="C101" s="52" t="s">
        <v>254</v>
      </c>
      <c r="D101" s="52" t="s">
        <v>148</v>
      </c>
      <c r="E101" s="52" t="s">
        <v>317</v>
      </c>
      <c r="F101" s="52" t="s">
        <v>27</v>
      </c>
      <c r="G101" s="53">
        <v>35794</v>
      </c>
      <c r="H101" s="54">
        <v>10500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01"/>
  <sheetViews>
    <sheetView workbookViewId="0">
      <selection activeCell="J14" sqref="J14"/>
    </sheetView>
  </sheetViews>
  <sheetFormatPr defaultRowHeight="15"/>
  <sheetData>
    <row r="1" spans="1:30" ht="15.75" thickBot="1">
      <c r="A1" s="50" t="s">
        <v>129</v>
      </c>
      <c r="B1" s="50" t="s">
        <v>130</v>
      </c>
      <c r="C1" s="50" t="s">
        <v>131</v>
      </c>
      <c r="D1" s="50" t="s">
        <v>132</v>
      </c>
      <c r="E1" s="50" t="s">
        <v>133</v>
      </c>
      <c r="F1" s="50" t="s">
        <v>134</v>
      </c>
      <c r="G1" s="50" t="s">
        <v>135</v>
      </c>
      <c r="H1" s="50" t="s">
        <v>136</v>
      </c>
      <c r="L1" s="50" t="s">
        <v>129</v>
      </c>
      <c r="M1" s="50" t="s">
        <v>130</v>
      </c>
      <c r="N1" s="50" t="s">
        <v>131</v>
      </c>
      <c r="O1" s="50" t="s">
        <v>132</v>
      </c>
      <c r="P1" s="50" t="s">
        <v>133</v>
      </c>
      <c r="Q1" s="50" t="s">
        <v>134</v>
      </c>
      <c r="R1" s="50" t="s">
        <v>135</v>
      </c>
      <c r="S1" s="50" t="s">
        <v>136</v>
      </c>
      <c r="W1" s="50" t="s">
        <v>129</v>
      </c>
      <c r="X1" s="50" t="s">
        <v>130</v>
      </c>
      <c r="Y1" s="50" t="s">
        <v>131</v>
      </c>
      <c r="Z1" s="50" t="s">
        <v>132</v>
      </c>
      <c r="AA1" s="50" t="s">
        <v>133</v>
      </c>
      <c r="AB1" s="50" t="s">
        <v>134</v>
      </c>
      <c r="AC1" s="50" t="s">
        <v>135</v>
      </c>
      <c r="AD1" s="50" t="s">
        <v>136</v>
      </c>
    </row>
    <row r="2" spans="1:30">
      <c r="A2" s="51">
        <v>2</v>
      </c>
      <c r="B2" s="52" t="s">
        <v>137</v>
      </c>
      <c r="C2" s="52" t="s">
        <v>138</v>
      </c>
      <c r="D2" s="52" t="s">
        <v>139</v>
      </c>
      <c r="E2" s="52" t="s">
        <v>140</v>
      </c>
      <c r="F2" s="52" t="s">
        <v>141</v>
      </c>
      <c r="G2" s="53">
        <v>28126</v>
      </c>
      <c r="H2" s="54">
        <v>17500</v>
      </c>
      <c r="L2" s="51">
        <v>2</v>
      </c>
      <c r="M2" s="52" t="s">
        <v>137</v>
      </c>
      <c r="N2" s="52" t="s">
        <v>138</v>
      </c>
      <c r="O2" s="52" t="s">
        <v>139</v>
      </c>
      <c r="P2" s="52" t="s">
        <v>140</v>
      </c>
      <c r="Q2" s="52" t="s">
        <v>141</v>
      </c>
      <c r="R2" s="53">
        <v>28126</v>
      </c>
      <c r="S2" s="54">
        <v>17500</v>
      </c>
      <c r="W2" s="51">
        <v>2</v>
      </c>
      <c r="X2" s="52" t="s">
        <v>137</v>
      </c>
      <c r="Y2" s="52" t="s">
        <v>138</v>
      </c>
      <c r="Z2" s="52" t="s">
        <v>139</v>
      </c>
      <c r="AA2" s="52" t="s">
        <v>140</v>
      </c>
      <c r="AB2" s="52" t="s">
        <v>141</v>
      </c>
      <c r="AC2" s="53">
        <v>28126</v>
      </c>
      <c r="AD2" s="54">
        <v>17500</v>
      </c>
    </row>
    <row r="3" spans="1:30">
      <c r="A3" s="51">
        <v>10</v>
      </c>
      <c r="B3" s="52" t="s">
        <v>142</v>
      </c>
      <c r="C3" s="52" t="s">
        <v>143</v>
      </c>
      <c r="D3" s="52" t="s">
        <v>144</v>
      </c>
      <c r="E3" s="52" t="s">
        <v>140</v>
      </c>
      <c r="F3" s="52" t="s">
        <v>145</v>
      </c>
      <c r="G3" s="53">
        <v>28326</v>
      </c>
      <c r="H3" s="54">
        <v>15750</v>
      </c>
      <c r="L3" s="51">
        <v>10</v>
      </c>
      <c r="M3" s="52" t="s">
        <v>142</v>
      </c>
      <c r="N3" s="52" t="s">
        <v>143</v>
      </c>
      <c r="O3" s="52" t="s">
        <v>144</v>
      </c>
      <c r="P3" s="52" t="s">
        <v>140</v>
      </c>
      <c r="Q3" s="52" t="s">
        <v>145</v>
      </c>
      <c r="R3" s="53">
        <v>28326</v>
      </c>
      <c r="S3" s="54">
        <v>15750</v>
      </c>
      <c r="W3" s="51">
        <v>10</v>
      </c>
      <c r="X3" s="52" t="s">
        <v>142</v>
      </c>
      <c r="Y3" s="52" t="s">
        <v>143</v>
      </c>
      <c r="Z3" s="52" t="s">
        <v>144</v>
      </c>
      <c r="AA3" s="52" t="s">
        <v>140</v>
      </c>
      <c r="AB3" s="52" t="s">
        <v>145</v>
      </c>
      <c r="AC3" s="53">
        <v>28326</v>
      </c>
      <c r="AD3" s="54">
        <v>15750</v>
      </c>
    </row>
    <row r="4" spans="1:30">
      <c r="A4" s="51">
        <v>13</v>
      </c>
      <c r="B4" s="52" t="s">
        <v>146</v>
      </c>
      <c r="C4" s="52" t="s">
        <v>147</v>
      </c>
      <c r="D4" s="52" t="s">
        <v>148</v>
      </c>
      <c r="E4" s="52" t="s">
        <v>140</v>
      </c>
      <c r="F4" s="52" t="s">
        <v>149</v>
      </c>
      <c r="G4" s="53">
        <v>31027</v>
      </c>
      <c r="H4" s="54">
        <v>19250</v>
      </c>
      <c r="L4" s="51">
        <v>13</v>
      </c>
      <c r="M4" s="52" t="s">
        <v>146</v>
      </c>
      <c r="N4" s="52" t="s">
        <v>147</v>
      </c>
      <c r="O4" s="52" t="s">
        <v>148</v>
      </c>
      <c r="P4" s="52" t="s">
        <v>140</v>
      </c>
      <c r="Q4" s="52" t="s">
        <v>149</v>
      </c>
      <c r="R4" s="53">
        <v>31027</v>
      </c>
      <c r="S4" s="54">
        <v>19250</v>
      </c>
      <c r="W4" s="51">
        <v>13</v>
      </c>
      <c r="X4" s="52" t="s">
        <v>146</v>
      </c>
      <c r="Y4" s="52" t="s">
        <v>147</v>
      </c>
      <c r="Z4" s="52" t="s">
        <v>148</v>
      </c>
      <c r="AA4" s="52" t="s">
        <v>140</v>
      </c>
      <c r="AB4" s="52" t="s">
        <v>149</v>
      </c>
      <c r="AC4" s="53">
        <v>31027</v>
      </c>
      <c r="AD4" s="54">
        <v>19250</v>
      </c>
    </row>
    <row r="5" spans="1:30">
      <c r="A5" s="51">
        <v>17</v>
      </c>
      <c r="B5" s="52" t="s">
        <v>150</v>
      </c>
      <c r="C5" s="52" t="s">
        <v>151</v>
      </c>
      <c r="D5" s="52" t="s">
        <v>152</v>
      </c>
      <c r="E5" s="52" t="s">
        <v>140</v>
      </c>
      <c r="F5" s="52" t="s">
        <v>141</v>
      </c>
      <c r="G5" s="53">
        <v>30376</v>
      </c>
      <c r="H5" s="54">
        <v>15750</v>
      </c>
      <c r="L5" s="51">
        <v>17</v>
      </c>
      <c r="M5" s="52" t="s">
        <v>150</v>
      </c>
      <c r="N5" s="52" t="s">
        <v>151</v>
      </c>
      <c r="O5" s="52" t="s">
        <v>152</v>
      </c>
      <c r="P5" s="52" t="s">
        <v>140</v>
      </c>
      <c r="Q5" s="52" t="s">
        <v>141</v>
      </c>
      <c r="R5" s="53">
        <v>30376</v>
      </c>
      <c r="S5" s="54">
        <v>15750</v>
      </c>
      <c r="W5" s="51">
        <v>17</v>
      </c>
      <c r="X5" s="52" t="s">
        <v>150</v>
      </c>
      <c r="Y5" s="52" t="s">
        <v>151</v>
      </c>
      <c r="Z5" s="52" t="s">
        <v>152</v>
      </c>
      <c r="AA5" s="52" t="s">
        <v>140</v>
      </c>
      <c r="AB5" s="52" t="s">
        <v>141</v>
      </c>
      <c r="AC5" s="53">
        <v>30376</v>
      </c>
      <c r="AD5" s="54">
        <v>15750</v>
      </c>
    </row>
    <row r="6" spans="1:30">
      <c r="A6" s="51">
        <v>21</v>
      </c>
      <c r="B6" s="52" t="s">
        <v>153</v>
      </c>
      <c r="C6" s="52" t="s">
        <v>154</v>
      </c>
      <c r="D6" s="52" t="s">
        <v>144</v>
      </c>
      <c r="E6" s="52" t="s">
        <v>140</v>
      </c>
      <c r="F6" s="52" t="s">
        <v>155</v>
      </c>
      <c r="G6" s="53">
        <v>36317</v>
      </c>
      <c r="H6" s="54">
        <v>7875</v>
      </c>
      <c r="L6" s="51">
        <v>21</v>
      </c>
      <c r="M6" s="52" t="s">
        <v>153</v>
      </c>
      <c r="N6" s="52" t="s">
        <v>154</v>
      </c>
      <c r="O6" s="52" t="s">
        <v>144</v>
      </c>
      <c r="P6" s="52" t="s">
        <v>140</v>
      </c>
      <c r="Q6" s="52" t="s">
        <v>155</v>
      </c>
      <c r="R6" s="53">
        <v>36317</v>
      </c>
      <c r="S6" s="54">
        <v>7875</v>
      </c>
      <c r="W6" s="51">
        <v>21</v>
      </c>
      <c r="X6" s="52" t="s">
        <v>153</v>
      </c>
      <c r="Y6" s="52" t="s">
        <v>154</v>
      </c>
      <c r="Z6" s="52" t="s">
        <v>144</v>
      </c>
      <c r="AA6" s="52" t="s">
        <v>140</v>
      </c>
      <c r="AB6" s="52" t="s">
        <v>155</v>
      </c>
      <c r="AC6" s="53">
        <v>36317</v>
      </c>
      <c r="AD6" s="54">
        <v>7875</v>
      </c>
    </row>
    <row r="7" spans="1:30">
      <c r="A7" s="51">
        <v>26</v>
      </c>
      <c r="B7" s="52" t="s">
        <v>156</v>
      </c>
      <c r="C7" s="52" t="s">
        <v>157</v>
      </c>
      <c r="D7" s="52" t="s">
        <v>139</v>
      </c>
      <c r="E7" s="52" t="s">
        <v>140</v>
      </c>
      <c r="F7" s="52" t="s">
        <v>141</v>
      </c>
      <c r="G7" s="53">
        <v>30225</v>
      </c>
      <c r="H7" s="54">
        <v>19250</v>
      </c>
      <c r="L7" s="51">
        <v>26</v>
      </c>
      <c r="M7" s="52" t="s">
        <v>156</v>
      </c>
      <c r="N7" s="52" t="s">
        <v>157</v>
      </c>
      <c r="O7" s="52" t="s">
        <v>139</v>
      </c>
      <c r="P7" s="52" t="s">
        <v>140</v>
      </c>
      <c r="Q7" s="52" t="s">
        <v>141</v>
      </c>
      <c r="R7" s="53">
        <v>30225</v>
      </c>
      <c r="S7" s="54">
        <v>19250</v>
      </c>
      <c r="W7" s="51">
        <v>26</v>
      </c>
      <c r="X7" s="52" t="s">
        <v>156</v>
      </c>
      <c r="Y7" s="52" t="s">
        <v>157</v>
      </c>
      <c r="Z7" s="52" t="s">
        <v>139</v>
      </c>
      <c r="AA7" s="52" t="s">
        <v>140</v>
      </c>
      <c r="AB7" s="52" t="s">
        <v>141</v>
      </c>
      <c r="AC7" s="53">
        <v>30225</v>
      </c>
      <c r="AD7" s="54">
        <v>19250</v>
      </c>
    </row>
    <row r="8" spans="1:30">
      <c r="A8" s="51">
        <v>30</v>
      </c>
      <c r="B8" s="52" t="s">
        <v>158</v>
      </c>
      <c r="C8" s="52" t="s">
        <v>159</v>
      </c>
      <c r="D8" s="52" t="s">
        <v>160</v>
      </c>
      <c r="E8" s="52" t="s">
        <v>140</v>
      </c>
      <c r="F8" s="52" t="s">
        <v>155</v>
      </c>
      <c r="G8" s="53">
        <v>32435</v>
      </c>
      <c r="H8" s="54">
        <v>14175</v>
      </c>
      <c r="L8" s="51">
        <v>30</v>
      </c>
      <c r="M8" s="52" t="s">
        <v>158</v>
      </c>
      <c r="N8" s="52" t="s">
        <v>159</v>
      </c>
      <c r="O8" s="52" t="s">
        <v>160</v>
      </c>
      <c r="P8" s="52" t="s">
        <v>140</v>
      </c>
      <c r="Q8" s="52" t="s">
        <v>155</v>
      </c>
      <c r="R8" s="53">
        <v>32435</v>
      </c>
      <c r="S8" s="54">
        <v>14175</v>
      </c>
      <c r="W8" s="51">
        <v>30</v>
      </c>
      <c r="X8" s="52" t="s">
        <v>158</v>
      </c>
      <c r="Y8" s="52" t="s">
        <v>159</v>
      </c>
      <c r="Z8" s="52" t="s">
        <v>160</v>
      </c>
      <c r="AA8" s="52" t="s">
        <v>140</v>
      </c>
      <c r="AB8" s="52" t="s">
        <v>155</v>
      </c>
      <c r="AC8" s="53">
        <v>32435</v>
      </c>
      <c r="AD8" s="54">
        <v>14175</v>
      </c>
    </row>
    <row r="9" spans="1:30">
      <c r="A9" s="51">
        <v>41</v>
      </c>
      <c r="B9" s="52" t="s">
        <v>161</v>
      </c>
      <c r="C9" s="52" t="s">
        <v>162</v>
      </c>
      <c r="D9" s="52" t="s">
        <v>152</v>
      </c>
      <c r="E9" s="52" t="s">
        <v>140</v>
      </c>
      <c r="F9" s="52" t="s">
        <v>145</v>
      </c>
      <c r="G9" s="53">
        <v>35595</v>
      </c>
      <c r="H9" s="54">
        <v>7875</v>
      </c>
      <c r="L9" s="51">
        <v>41</v>
      </c>
      <c r="M9" s="52" t="s">
        <v>161</v>
      </c>
      <c r="N9" s="52" t="s">
        <v>162</v>
      </c>
      <c r="O9" s="52" t="s">
        <v>152</v>
      </c>
      <c r="P9" s="52" t="s">
        <v>140</v>
      </c>
      <c r="Q9" s="52" t="s">
        <v>145</v>
      </c>
      <c r="R9" s="53">
        <v>35595</v>
      </c>
      <c r="S9" s="54">
        <v>7875</v>
      </c>
      <c r="W9" s="51">
        <v>41</v>
      </c>
      <c r="X9" s="52" t="s">
        <v>161</v>
      </c>
      <c r="Y9" s="52" t="s">
        <v>162</v>
      </c>
      <c r="Z9" s="52" t="s">
        <v>152</v>
      </c>
      <c r="AA9" s="52" t="s">
        <v>140</v>
      </c>
      <c r="AB9" s="52" t="s">
        <v>145</v>
      </c>
      <c r="AC9" s="53">
        <v>35595</v>
      </c>
      <c r="AD9" s="54">
        <v>7875</v>
      </c>
    </row>
    <row r="10" spans="1:30">
      <c r="A10" s="51">
        <v>42</v>
      </c>
      <c r="B10" s="52" t="s">
        <v>163</v>
      </c>
      <c r="C10" s="52" t="s">
        <v>164</v>
      </c>
      <c r="D10" s="52" t="s">
        <v>165</v>
      </c>
      <c r="E10" s="52" t="s">
        <v>140</v>
      </c>
      <c r="F10" s="52" t="s">
        <v>149</v>
      </c>
      <c r="G10" s="53">
        <v>33510</v>
      </c>
      <c r="H10" s="54">
        <v>13300</v>
      </c>
      <c r="L10" s="51">
        <v>42</v>
      </c>
      <c r="M10" s="52" t="s">
        <v>163</v>
      </c>
      <c r="N10" s="52" t="s">
        <v>164</v>
      </c>
      <c r="O10" s="52" t="s">
        <v>165</v>
      </c>
      <c r="P10" s="52" t="s">
        <v>140</v>
      </c>
      <c r="Q10" s="52" t="s">
        <v>149</v>
      </c>
      <c r="R10" s="53">
        <v>33510</v>
      </c>
      <c r="S10" s="54">
        <v>13300</v>
      </c>
      <c r="W10" s="51">
        <v>42</v>
      </c>
      <c r="X10" s="52" t="s">
        <v>163</v>
      </c>
      <c r="Y10" s="52" t="s">
        <v>164</v>
      </c>
      <c r="Z10" s="52" t="s">
        <v>165</v>
      </c>
      <c r="AA10" s="52" t="s">
        <v>140</v>
      </c>
      <c r="AB10" s="52" t="s">
        <v>149</v>
      </c>
      <c r="AC10" s="53">
        <v>33510</v>
      </c>
      <c r="AD10" s="54">
        <v>13300</v>
      </c>
    </row>
    <row r="11" spans="1:30">
      <c r="A11" s="51">
        <v>44</v>
      </c>
      <c r="B11" s="52" t="s">
        <v>166</v>
      </c>
      <c r="C11" s="52" t="s">
        <v>167</v>
      </c>
      <c r="D11" s="52" t="s">
        <v>160</v>
      </c>
      <c r="E11" s="52" t="s">
        <v>140</v>
      </c>
      <c r="F11" s="52" t="s">
        <v>141</v>
      </c>
      <c r="G11" s="53">
        <v>33194</v>
      </c>
      <c r="H11" s="54">
        <v>13825</v>
      </c>
      <c r="L11" s="51">
        <v>44</v>
      </c>
      <c r="M11" s="52" t="s">
        <v>166</v>
      </c>
      <c r="N11" s="52" t="s">
        <v>167</v>
      </c>
      <c r="O11" s="52" t="s">
        <v>160</v>
      </c>
      <c r="P11" s="52" t="s">
        <v>140</v>
      </c>
      <c r="Q11" s="52" t="s">
        <v>141</v>
      </c>
      <c r="R11" s="53">
        <v>33194</v>
      </c>
      <c r="S11" s="54">
        <v>13825</v>
      </c>
      <c r="W11" s="51">
        <v>44</v>
      </c>
      <c r="X11" s="52" t="s">
        <v>166</v>
      </c>
      <c r="Y11" s="52" t="s">
        <v>167</v>
      </c>
      <c r="Z11" s="52" t="s">
        <v>160</v>
      </c>
      <c r="AA11" s="52" t="s">
        <v>140</v>
      </c>
      <c r="AB11" s="52" t="s">
        <v>141</v>
      </c>
      <c r="AC11" s="53">
        <v>33194</v>
      </c>
      <c r="AD11" s="54">
        <v>13825</v>
      </c>
    </row>
    <row r="12" spans="1:30">
      <c r="A12" s="51">
        <v>54</v>
      </c>
      <c r="B12" s="52" t="s">
        <v>168</v>
      </c>
      <c r="C12" s="52" t="s">
        <v>169</v>
      </c>
      <c r="D12" s="52" t="s">
        <v>170</v>
      </c>
      <c r="E12" s="52" t="s">
        <v>140</v>
      </c>
      <c r="F12" s="52" t="s">
        <v>171</v>
      </c>
      <c r="G12" s="53">
        <v>34761</v>
      </c>
      <c r="H12" s="54">
        <v>15750</v>
      </c>
      <c r="L12" s="51">
        <v>54</v>
      </c>
      <c r="M12" s="52" t="s">
        <v>168</v>
      </c>
      <c r="N12" s="52" t="s">
        <v>169</v>
      </c>
      <c r="O12" s="52" t="s">
        <v>170</v>
      </c>
      <c r="P12" s="52" t="s">
        <v>140</v>
      </c>
      <c r="Q12" s="52" t="s">
        <v>171</v>
      </c>
      <c r="R12" s="53">
        <v>34761</v>
      </c>
      <c r="S12" s="54">
        <v>15750</v>
      </c>
      <c r="W12" s="51">
        <v>54</v>
      </c>
      <c r="X12" s="52" t="s">
        <v>168</v>
      </c>
      <c r="Y12" s="52" t="s">
        <v>169</v>
      </c>
      <c r="Z12" s="52" t="s">
        <v>170</v>
      </c>
      <c r="AA12" s="52" t="s">
        <v>140</v>
      </c>
      <c r="AB12" s="52" t="s">
        <v>171</v>
      </c>
      <c r="AC12" s="53">
        <v>34761</v>
      </c>
      <c r="AD12" s="54">
        <v>15750</v>
      </c>
    </row>
    <row r="13" spans="1:30">
      <c r="A13" s="51">
        <v>55</v>
      </c>
      <c r="B13" s="52" t="s">
        <v>172</v>
      </c>
      <c r="C13" s="52" t="s">
        <v>173</v>
      </c>
      <c r="D13" s="52" t="s">
        <v>170</v>
      </c>
      <c r="E13" s="52" t="s">
        <v>140</v>
      </c>
      <c r="F13" s="52" t="s">
        <v>174</v>
      </c>
      <c r="G13" s="53">
        <v>31717</v>
      </c>
      <c r="H13" s="54">
        <v>15750</v>
      </c>
      <c r="L13" s="51">
        <v>55</v>
      </c>
      <c r="M13" s="52" t="s">
        <v>172</v>
      </c>
      <c r="N13" s="52" t="s">
        <v>173</v>
      </c>
      <c r="O13" s="52" t="s">
        <v>170</v>
      </c>
      <c r="P13" s="52" t="s">
        <v>140</v>
      </c>
      <c r="Q13" s="52" t="s">
        <v>174</v>
      </c>
      <c r="R13" s="53">
        <v>31717</v>
      </c>
      <c r="S13" s="54">
        <v>15750</v>
      </c>
      <c r="W13" s="51">
        <v>55</v>
      </c>
      <c r="X13" s="52" t="s">
        <v>172</v>
      </c>
      <c r="Y13" s="52" t="s">
        <v>173</v>
      </c>
      <c r="Z13" s="52" t="s">
        <v>170</v>
      </c>
      <c r="AA13" s="52" t="s">
        <v>140</v>
      </c>
      <c r="AB13" s="52" t="s">
        <v>174</v>
      </c>
      <c r="AC13" s="53">
        <v>31717</v>
      </c>
      <c r="AD13" s="54">
        <v>15750</v>
      </c>
    </row>
    <row r="14" spans="1:30">
      <c r="A14" s="51">
        <v>65</v>
      </c>
      <c r="B14" s="52" t="s">
        <v>175</v>
      </c>
      <c r="C14" s="52" t="s">
        <v>176</v>
      </c>
      <c r="D14" s="52" t="s">
        <v>170</v>
      </c>
      <c r="E14" s="52" t="s">
        <v>140</v>
      </c>
      <c r="F14" s="52" t="s">
        <v>149</v>
      </c>
      <c r="G14" s="53">
        <v>32442</v>
      </c>
      <c r="H14" s="54">
        <v>17500</v>
      </c>
      <c r="L14" s="51">
        <v>65</v>
      </c>
      <c r="M14" s="52" t="s">
        <v>175</v>
      </c>
      <c r="N14" s="52" t="s">
        <v>176</v>
      </c>
      <c r="O14" s="52" t="s">
        <v>170</v>
      </c>
      <c r="P14" s="52" t="s">
        <v>140</v>
      </c>
      <c r="Q14" s="52" t="s">
        <v>149</v>
      </c>
      <c r="R14" s="53">
        <v>32442</v>
      </c>
      <c r="S14" s="54">
        <v>17500</v>
      </c>
      <c r="W14" s="51">
        <v>65</v>
      </c>
      <c r="X14" s="52" t="s">
        <v>175</v>
      </c>
      <c r="Y14" s="52" t="s">
        <v>176</v>
      </c>
      <c r="Z14" s="52" t="s">
        <v>170</v>
      </c>
      <c r="AA14" s="52" t="s">
        <v>140</v>
      </c>
      <c r="AB14" s="52" t="s">
        <v>149</v>
      </c>
      <c r="AC14" s="53">
        <v>32442</v>
      </c>
      <c r="AD14" s="54">
        <v>17500</v>
      </c>
    </row>
    <row r="15" spans="1:30">
      <c r="A15" s="51">
        <v>70</v>
      </c>
      <c r="B15" s="52" t="s">
        <v>177</v>
      </c>
      <c r="C15" s="52" t="s">
        <v>178</v>
      </c>
      <c r="D15" s="52" t="s">
        <v>144</v>
      </c>
      <c r="E15" s="52" t="s">
        <v>140</v>
      </c>
      <c r="F15" s="52" t="s">
        <v>149</v>
      </c>
      <c r="G15" s="53">
        <v>34762</v>
      </c>
      <c r="H15" s="54">
        <v>14000</v>
      </c>
      <c r="L15" s="51">
        <v>70</v>
      </c>
      <c r="M15" s="52" t="s">
        <v>177</v>
      </c>
      <c r="N15" s="52" t="s">
        <v>178</v>
      </c>
      <c r="O15" s="52" t="s">
        <v>144</v>
      </c>
      <c r="P15" s="52" t="s">
        <v>140</v>
      </c>
      <c r="Q15" s="52" t="s">
        <v>149</v>
      </c>
      <c r="R15" s="53">
        <v>34762</v>
      </c>
      <c r="S15" s="54">
        <v>14000</v>
      </c>
      <c r="W15" s="51">
        <v>70</v>
      </c>
      <c r="X15" s="52" t="s">
        <v>177</v>
      </c>
      <c r="Y15" s="52" t="s">
        <v>178</v>
      </c>
      <c r="Z15" s="52" t="s">
        <v>144</v>
      </c>
      <c r="AA15" s="52" t="s">
        <v>140</v>
      </c>
      <c r="AB15" s="52" t="s">
        <v>149</v>
      </c>
      <c r="AC15" s="53">
        <v>34762</v>
      </c>
      <c r="AD15" s="54">
        <v>14000</v>
      </c>
    </row>
    <row r="16" spans="1:30">
      <c r="A16" s="51">
        <v>74</v>
      </c>
      <c r="B16" s="52" t="s">
        <v>179</v>
      </c>
      <c r="C16" s="52" t="s">
        <v>180</v>
      </c>
      <c r="D16" s="52" t="s">
        <v>139</v>
      </c>
      <c r="E16" s="52" t="s">
        <v>140</v>
      </c>
      <c r="F16" s="52" t="s">
        <v>145</v>
      </c>
      <c r="G16" s="53">
        <v>32440</v>
      </c>
      <c r="H16" s="54">
        <v>17500</v>
      </c>
      <c r="L16" s="51">
        <v>74</v>
      </c>
      <c r="M16" s="52" t="s">
        <v>179</v>
      </c>
      <c r="N16" s="52" t="s">
        <v>180</v>
      </c>
      <c r="O16" s="52" t="s">
        <v>139</v>
      </c>
      <c r="P16" s="52" t="s">
        <v>140</v>
      </c>
      <c r="Q16" s="52" t="s">
        <v>145</v>
      </c>
      <c r="R16" s="53">
        <v>32440</v>
      </c>
      <c r="S16" s="54">
        <v>17500</v>
      </c>
      <c r="W16" s="51">
        <v>74</v>
      </c>
      <c r="X16" s="52" t="s">
        <v>179</v>
      </c>
      <c r="Y16" s="52" t="s">
        <v>180</v>
      </c>
      <c r="Z16" s="52" t="s">
        <v>139</v>
      </c>
      <c r="AA16" s="52" t="s">
        <v>140</v>
      </c>
      <c r="AB16" s="52" t="s">
        <v>145</v>
      </c>
      <c r="AC16" s="53">
        <v>32440</v>
      </c>
      <c r="AD16" s="54">
        <v>17500</v>
      </c>
    </row>
    <row r="17" spans="1:30">
      <c r="A17" s="51">
        <v>75</v>
      </c>
      <c r="B17" s="52" t="s">
        <v>181</v>
      </c>
      <c r="C17" s="52" t="s">
        <v>182</v>
      </c>
      <c r="D17" s="52" t="s">
        <v>152</v>
      </c>
      <c r="E17" s="52" t="s">
        <v>140</v>
      </c>
      <c r="F17" s="52" t="s">
        <v>149</v>
      </c>
      <c r="G17" s="53">
        <v>32441</v>
      </c>
      <c r="H17" s="54">
        <v>17500</v>
      </c>
      <c r="L17" s="51">
        <v>75</v>
      </c>
      <c r="M17" s="52" t="s">
        <v>181</v>
      </c>
      <c r="N17" s="52" t="s">
        <v>182</v>
      </c>
      <c r="O17" s="52" t="s">
        <v>152</v>
      </c>
      <c r="P17" s="52" t="s">
        <v>140</v>
      </c>
      <c r="Q17" s="52" t="s">
        <v>149</v>
      </c>
      <c r="R17" s="53">
        <v>32441</v>
      </c>
      <c r="S17" s="54">
        <v>17500</v>
      </c>
      <c r="W17" s="51">
        <v>75</v>
      </c>
      <c r="X17" s="52" t="s">
        <v>181</v>
      </c>
      <c r="Y17" s="52" t="s">
        <v>182</v>
      </c>
      <c r="Z17" s="52" t="s">
        <v>152</v>
      </c>
      <c r="AA17" s="52" t="s">
        <v>140</v>
      </c>
      <c r="AB17" s="52" t="s">
        <v>149</v>
      </c>
      <c r="AC17" s="53">
        <v>32441</v>
      </c>
      <c r="AD17" s="54">
        <v>17500</v>
      </c>
    </row>
    <row r="18" spans="1:30">
      <c r="A18" s="51">
        <v>82</v>
      </c>
      <c r="B18" s="52" t="s">
        <v>183</v>
      </c>
      <c r="C18" s="52" t="s">
        <v>184</v>
      </c>
      <c r="D18" s="52" t="s">
        <v>165</v>
      </c>
      <c r="E18" s="52" t="s">
        <v>140</v>
      </c>
      <c r="F18" s="52" t="s">
        <v>141</v>
      </c>
      <c r="G18" s="53">
        <v>32448</v>
      </c>
      <c r="H18" s="54">
        <v>17500</v>
      </c>
      <c r="L18" s="51">
        <v>82</v>
      </c>
      <c r="M18" s="52" t="s">
        <v>183</v>
      </c>
      <c r="N18" s="52" t="s">
        <v>184</v>
      </c>
      <c r="O18" s="52" t="s">
        <v>165</v>
      </c>
      <c r="P18" s="52" t="s">
        <v>140</v>
      </c>
      <c r="Q18" s="52" t="s">
        <v>141</v>
      </c>
      <c r="R18" s="53">
        <v>32448</v>
      </c>
      <c r="S18" s="54">
        <v>17500</v>
      </c>
      <c r="W18" s="51">
        <v>82</v>
      </c>
      <c r="X18" s="52" t="s">
        <v>183</v>
      </c>
      <c r="Y18" s="52" t="s">
        <v>184</v>
      </c>
      <c r="Z18" s="52" t="s">
        <v>165</v>
      </c>
      <c r="AA18" s="52" t="s">
        <v>140</v>
      </c>
      <c r="AB18" s="52" t="s">
        <v>141</v>
      </c>
      <c r="AC18" s="53">
        <v>32448</v>
      </c>
      <c r="AD18" s="54">
        <v>17500</v>
      </c>
    </row>
    <row r="19" spans="1:30">
      <c r="A19" s="51">
        <v>84</v>
      </c>
      <c r="B19" s="52" t="s">
        <v>185</v>
      </c>
      <c r="C19" s="52" t="s">
        <v>186</v>
      </c>
      <c r="D19" s="52" t="s">
        <v>165</v>
      </c>
      <c r="E19" s="52" t="s">
        <v>140</v>
      </c>
      <c r="F19" s="52" t="s">
        <v>149</v>
      </c>
      <c r="G19" s="53">
        <v>36222</v>
      </c>
      <c r="H19" s="54">
        <v>7000</v>
      </c>
      <c r="L19" s="51">
        <v>84</v>
      </c>
      <c r="M19" s="52" t="s">
        <v>185</v>
      </c>
      <c r="N19" s="52" t="s">
        <v>186</v>
      </c>
      <c r="O19" s="52" t="s">
        <v>165</v>
      </c>
      <c r="P19" s="52" t="s">
        <v>140</v>
      </c>
      <c r="Q19" s="52" t="s">
        <v>149</v>
      </c>
      <c r="R19" s="53">
        <v>36222</v>
      </c>
      <c r="S19" s="54">
        <v>7000</v>
      </c>
      <c r="W19" s="51">
        <v>84</v>
      </c>
      <c r="X19" s="52" t="s">
        <v>185</v>
      </c>
      <c r="Y19" s="52" t="s">
        <v>186</v>
      </c>
      <c r="Z19" s="52" t="s">
        <v>165</v>
      </c>
      <c r="AA19" s="52" t="s">
        <v>140</v>
      </c>
      <c r="AB19" s="52" t="s">
        <v>149</v>
      </c>
      <c r="AC19" s="53">
        <v>36222</v>
      </c>
      <c r="AD19" s="54">
        <v>7000</v>
      </c>
    </row>
    <row r="20" spans="1:30">
      <c r="A20" s="51">
        <v>91</v>
      </c>
      <c r="B20" s="52" t="s">
        <v>187</v>
      </c>
      <c r="C20" s="52" t="s">
        <v>188</v>
      </c>
      <c r="D20" s="52" t="s">
        <v>139</v>
      </c>
      <c r="E20" s="52" t="s">
        <v>140</v>
      </c>
      <c r="F20" s="52" t="s">
        <v>149</v>
      </c>
      <c r="G20" s="53">
        <v>29172</v>
      </c>
      <c r="H20" s="54">
        <v>22750</v>
      </c>
      <c r="L20" s="51">
        <v>91</v>
      </c>
      <c r="M20" s="52" t="s">
        <v>187</v>
      </c>
      <c r="N20" s="52" t="s">
        <v>188</v>
      </c>
      <c r="O20" s="52" t="s">
        <v>139</v>
      </c>
      <c r="P20" s="52" t="s">
        <v>140</v>
      </c>
      <c r="Q20" s="52" t="s">
        <v>149</v>
      </c>
      <c r="R20" s="53">
        <v>29172</v>
      </c>
      <c r="S20" s="54">
        <v>22750</v>
      </c>
      <c r="W20" s="51">
        <v>91</v>
      </c>
      <c r="X20" s="52" t="s">
        <v>187</v>
      </c>
      <c r="Y20" s="52" t="s">
        <v>188</v>
      </c>
      <c r="Z20" s="52" t="s">
        <v>139</v>
      </c>
      <c r="AA20" s="52" t="s">
        <v>140</v>
      </c>
      <c r="AB20" s="52" t="s">
        <v>149</v>
      </c>
      <c r="AC20" s="53">
        <v>29172</v>
      </c>
      <c r="AD20" s="54">
        <v>22750</v>
      </c>
    </row>
    <row r="21" spans="1:30">
      <c r="A21" s="51">
        <v>92</v>
      </c>
      <c r="B21" s="52" t="s">
        <v>189</v>
      </c>
      <c r="C21" s="52" t="s">
        <v>190</v>
      </c>
      <c r="D21" s="52" t="s">
        <v>144</v>
      </c>
      <c r="E21" s="52" t="s">
        <v>140</v>
      </c>
      <c r="F21" s="52" t="s">
        <v>171</v>
      </c>
      <c r="G21" s="53">
        <v>32603</v>
      </c>
      <c r="H21" s="54">
        <v>17325</v>
      </c>
      <c r="L21" s="51">
        <v>92</v>
      </c>
      <c r="M21" s="52" t="s">
        <v>189</v>
      </c>
      <c r="N21" s="52" t="s">
        <v>190</v>
      </c>
      <c r="O21" s="52" t="s">
        <v>144</v>
      </c>
      <c r="P21" s="52" t="s">
        <v>140</v>
      </c>
      <c r="Q21" s="52" t="s">
        <v>171</v>
      </c>
      <c r="R21" s="53">
        <v>32603</v>
      </c>
      <c r="S21" s="54">
        <v>17325</v>
      </c>
      <c r="W21" s="51">
        <v>92</v>
      </c>
      <c r="X21" s="52" t="s">
        <v>189</v>
      </c>
      <c r="Y21" s="52" t="s">
        <v>190</v>
      </c>
      <c r="Z21" s="52" t="s">
        <v>144</v>
      </c>
      <c r="AA21" s="52" t="s">
        <v>140</v>
      </c>
      <c r="AB21" s="52" t="s">
        <v>171</v>
      </c>
      <c r="AC21" s="53">
        <v>32603</v>
      </c>
      <c r="AD21" s="54">
        <v>17325</v>
      </c>
    </row>
    <row r="22" spans="1:30">
      <c r="A22" s="51">
        <v>1</v>
      </c>
      <c r="B22" s="52" t="s">
        <v>191</v>
      </c>
      <c r="C22" s="52" t="s">
        <v>192</v>
      </c>
      <c r="D22" s="52" t="s">
        <v>139</v>
      </c>
      <c r="E22" s="52" t="s">
        <v>193</v>
      </c>
      <c r="F22" s="52" t="s">
        <v>194</v>
      </c>
      <c r="G22" s="53">
        <v>28126</v>
      </c>
      <c r="H22" s="54">
        <v>21875</v>
      </c>
      <c r="L22" s="51">
        <v>1</v>
      </c>
      <c r="M22" s="52" t="s">
        <v>191</v>
      </c>
      <c r="N22" s="52" t="s">
        <v>192</v>
      </c>
      <c r="O22" s="52" t="s">
        <v>139</v>
      </c>
      <c r="P22" s="52" t="s">
        <v>193</v>
      </c>
      <c r="Q22" s="52" t="s">
        <v>194</v>
      </c>
      <c r="R22" s="53">
        <v>28126</v>
      </c>
      <c r="S22" s="54">
        <v>21875</v>
      </c>
      <c r="W22" s="51">
        <v>1</v>
      </c>
      <c r="X22" s="52" t="s">
        <v>191</v>
      </c>
      <c r="Y22" s="52" t="s">
        <v>192</v>
      </c>
      <c r="Z22" s="52" t="s">
        <v>139</v>
      </c>
      <c r="AA22" s="52" t="s">
        <v>193</v>
      </c>
      <c r="AB22" s="52" t="s">
        <v>194</v>
      </c>
      <c r="AC22" s="53">
        <v>28126</v>
      </c>
      <c r="AD22" s="54">
        <v>21875</v>
      </c>
    </row>
    <row r="23" spans="1:30">
      <c r="A23" s="51">
        <v>4</v>
      </c>
      <c r="B23" s="52" t="s">
        <v>195</v>
      </c>
      <c r="C23" s="52" t="s">
        <v>196</v>
      </c>
      <c r="D23" s="52" t="s">
        <v>144</v>
      </c>
      <c r="E23" s="52" t="s">
        <v>193</v>
      </c>
      <c r="F23" s="52" t="s">
        <v>29</v>
      </c>
      <c r="G23" s="53">
        <v>29183</v>
      </c>
      <c r="H23" s="54">
        <v>12250</v>
      </c>
      <c r="L23" s="51">
        <v>4</v>
      </c>
      <c r="M23" s="52" t="s">
        <v>195</v>
      </c>
      <c r="N23" s="52" t="s">
        <v>196</v>
      </c>
      <c r="O23" s="52" t="s">
        <v>144</v>
      </c>
      <c r="P23" s="52" t="s">
        <v>193</v>
      </c>
      <c r="Q23" s="52" t="s">
        <v>29</v>
      </c>
      <c r="R23" s="53">
        <v>29183</v>
      </c>
      <c r="S23" s="54">
        <v>12250</v>
      </c>
      <c r="W23" s="51">
        <v>4</v>
      </c>
      <c r="X23" s="52" t="s">
        <v>195</v>
      </c>
      <c r="Y23" s="52" t="s">
        <v>196</v>
      </c>
      <c r="Z23" s="52" t="s">
        <v>144</v>
      </c>
      <c r="AA23" s="52" t="s">
        <v>193</v>
      </c>
      <c r="AB23" s="52" t="s">
        <v>29</v>
      </c>
      <c r="AC23" s="53">
        <v>29183</v>
      </c>
      <c r="AD23" s="54">
        <v>12250</v>
      </c>
    </row>
    <row r="24" spans="1:30">
      <c r="A24" s="51">
        <v>5</v>
      </c>
      <c r="B24" s="52" t="s">
        <v>197</v>
      </c>
      <c r="C24" s="52" t="s">
        <v>198</v>
      </c>
      <c r="D24" s="52" t="s">
        <v>165</v>
      </c>
      <c r="E24" s="52" t="s">
        <v>193</v>
      </c>
      <c r="F24" s="52" t="s">
        <v>199</v>
      </c>
      <c r="G24" s="53">
        <v>32755</v>
      </c>
      <c r="H24" s="54">
        <v>21000</v>
      </c>
      <c r="L24" s="51">
        <v>5</v>
      </c>
      <c r="M24" s="52" t="s">
        <v>197</v>
      </c>
      <c r="N24" s="52" t="s">
        <v>198</v>
      </c>
      <c r="O24" s="52" t="s">
        <v>165</v>
      </c>
      <c r="P24" s="52" t="s">
        <v>193</v>
      </c>
      <c r="Q24" s="52" t="s">
        <v>199</v>
      </c>
      <c r="R24" s="53">
        <v>32755</v>
      </c>
      <c r="S24" s="54">
        <v>21000</v>
      </c>
      <c r="W24" s="51">
        <v>5</v>
      </c>
      <c r="X24" s="52" t="s">
        <v>197</v>
      </c>
      <c r="Y24" s="52" t="s">
        <v>198</v>
      </c>
      <c r="Z24" s="52" t="s">
        <v>165</v>
      </c>
      <c r="AA24" s="52" t="s">
        <v>193</v>
      </c>
      <c r="AB24" s="52" t="s">
        <v>199</v>
      </c>
      <c r="AC24" s="53">
        <v>32755</v>
      </c>
      <c r="AD24" s="54">
        <v>21000</v>
      </c>
    </row>
    <row r="25" spans="1:30">
      <c r="A25" s="51">
        <v>6</v>
      </c>
      <c r="B25" s="52" t="s">
        <v>200</v>
      </c>
      <c r="C25" s="52" t="s">
        <v>201</v>
      </c>
      <c r="D25" s="52" t="s">
        <v>165</v>
      </c>
      <c r="E25" s="52" t="s">
        <v>193</v>
      </c>
      <c r="F25" s="52" t="s">
        <v>202</v>
      </c>
      <c r="G25" s="53">
        <v>32390</v>
      </c>
      <c r="H25" s="54">
        <v>12425</v>
      </c>
      <c r="L25" s="51">
        <v>6</v>
      </c>
      <c r="M25" s="52" t="s">
        <v>200</v>
      </c>
      <c r="N25" s="52" t="s">
        <v>201</v>
      </c>
      <c r="O25" s="52" t="s">
        <v>165</v>
      </c>
      <c r="P25" s="52" t="s">
        <v>193</v>
      </c>
      <c r="Q25" s="52" t="s">
        <v>202</v>
      </c>
      <c r="R25" s="53">
        <v>32390</v>
      </c>
      <c r="S25" s="54">
        <v>12425</v>
      </c>
      <c r="W25" s="51">
        <v>6</v>
      </c>
      <c r="X25" s="52" t="s">
        <v>200</v>
      </c>
      <c r="Y25" s="52" t="s">
        <v>201</v>
      </c>
      <c r="Z25" s="52" t="s">
        <v>165</v>
      </c>
      <c r="AA25" s="52" t="s">
        <v>193</v>
      </c>
      <c r="AB25" s="52" t="s">
        <v>202</v>
      </c>
      <c r="AC25" s="53">
        <v>32390</v>
      </c>
      <c r="AD25" s="54">
        <v>12425</v>
      </c>
    </row>
    <row r="26" spans="1:30">
      <c r="A26" s="51">
        <v>8</v>
      </c>
      <c r="B26" s="52" t="s">
        <v>203</v>
      </c>
      <c r="C26" s="52" t="s">
        <v>204</v>
      </c>
      <c r="D26" s="52" t="s">
        <v>165</v>
      </c>
      <c r="E26" s="52" t="s">
        <v>193</v>
      </c>
      <c r="F26" s="52" t="s">
        <v>205</v>
      </c>
      <c r="G26" s="53">
        <v>32755</v>
      </c>
      <c r="H26" s="54">
        <v>12425</v>
      </c>
      <c r="L26" s="51">
        <v>8</v>
      </c>
      <c r="M26" s="52" t="s">
        <v>203</v>
      </c>
      <c r="N26" s="52" t="s">
        <v>204</v>
      </c>
      <c r="O26" s="52" t="s">
        <v>165</v>
      </c>
      <c r="P26" s="52" t="s">
        <v>193</v>
      </c>
      <c r="Q26" s="52" t="s">
        <v>205</v>
      </c>
      <c r="R26" s="53">
        <v>32755</v>
      </c>
      <c r="S26" s="54">
        <v>12425</v>
      </c>
      <c r="W26" s="51">
        <v>8</v>
      </c>
      <c r="X26" s="52" t="s">
        <v>203</v>
      </c>
      <c r="Y26" s="52" t="s">
        <v>204</v>
      </c>
      <c r="Z26" s="52" t="s">
        <v>165</v>
      </c>
      <c r="AA26" s="52" t="s">
        <v>193</v>
      </c>
      <c r="AB26" s="52" t="s">
        <v>205</v>
      </c>
      <c r="AC26" s="53">
        <v>32755</v>
      </c>
      <c r="AD26" s="54">
        <v>12425</v>
      </c>
    </row>
    <row r="27" spans="1:30">
      <c r="A27" s="51">
        <v>9</v>
      </c>
      <c r="B27" s="52" t="s">
        <v>206</v>
      </c>
      <c r="C27" s="52" t="s">
        <v>207</v>
      </c>
      <c r="D27" s="52" t="s">
        <v>139</v>
      </c>
      <c r="E27" s="52" t="s">
        <v>193</v>
      </c>
      <c r="F27" s="52" t="s">
        <v>208</v>
      </c>
      <c r="G27" s="53">
        <v>36506</v>
      </c>
      <c r="H27" s="54">
        <v>14875</v>
      </c>
      <c r="L27" s="51">
        <v>9</v>
      </c>
      <c r="M27" s="52" t="s">
        <v>206</v>
      </c>
      <c r="N27" s="52" t="s">
        <v>207</v>
      </c>
      <c r="O27" s="52" t="s">
        <v>139</v>
      </c>
      <c r="P27" s="52" t="s">
        <v>193</v>
      </c>
      <c r="Q27" s="52" t="s">
        <v>208</v>
      </c>
      <c r="R27" s="53">
        <v>36506</v>
      </c>
      <c r="S27" s="54">
        <v>14875</v>
      </c>
      <c r="W27" s="51">
        <v>9</v>
      </c>
      <c r="X27" s="52" t="s">
        <v>206</v>
      </c>
      <c r="Y27" s="52" t="s">
        <v>207</v>
      </c>
      <c r="Z27" s="52" t="s">
        <v>139</v>
      </c>
      <c r="AA27" s="52" t="s">
        <v>193</v>
      </c>
      <c r="AB27" s="52" t="s">
        <v>208</v>
      </c>
      <c r="AC27" s="53">
        <v>36506</v>
      </c>
      <c r="AD27" s="54">
        <v>14875</v>
      </c>
    </row>
    <row r="28" spans="1:30">
      <c r="A28" s="51">
        <v>12</v>
      </c>
      <c r="B28" s="52" t="s">
        <v>209</v>
      </c>
      <c r="C28" s="52" t="s">
        <v>210</v>
      </c>
      <c r="D28" s="52" t="s">
        <v>152</v>
      </c>
      <c r="E28" s="52" t="s">
        <v>193</v>
      </c>
      <c r="F28" s="52" t="s">
        <v>211</v>
      </c>
      <c r="G28" s="53">
        <v>30376</v>
      </c>
      <c r="H28" s="54">
        <v>21000</v>
      </c>
      <c r="L28" s="51">
        <v>12</v>
      </c>
      <c r="M28" s="52" t="s">
        <v>209</v>
      </c>
      <c r="N28" s="52" t="s">
        <v>210</v>
      </c>
      <c r="O28" s="52" t="s">
        <v>152</v>
      </c>
      <c r="P28" s="52" t="s">
        <v>193</v>
      </c>
      <c r="Q28" s="52" t="s">
        <v>211</v>
      </c>
      <c r="R28" s="53">
        <v>30376</v>
      </c>
      <c r="S28" s="54">
        <v>21000</v>
      </c>
      <c r="W28" s="51">
        <v>12</v>
      </c>
      <c r="X28" s="52" t="s">
        <v>209</v>
      </c>
      <c r="Y28" s="52" t="s">
        <v>210</v>
      </c>
      <c r="Z28" s="52" t="s">
        <v>152</v>
      </c>
      <c r="AA28" s="52" t="s">
        <v>193</v>
      </c>
      <c r="AB28" s="52" t="s">
        <v>211</v>
      </c>
      <c r="AC28" s="53">
        <v>30376</v>
      </c>
      <c r="AD28" s="54">
        <v>21000</v>
      </c>
    </row>
    <row r="29" spans="1:30">
      <c r="A29" s="51">
        <v>15</v>
      </c>
      <c r="B29" s="52" t="s">
        <v>212</v>
      </c>
      <c r="C29" s="52" t="s">
        <v>213</v>
      </c>
      <c r="D29" s="52" t="s">
        <v>160</v>
      </c>
      <c r="E29" s="52" t="s">
        <v>193</v>
      </c>
      <c r="F29" s="52" t="s">
        <v>211</v>
      </c>
      <c r="G29" s="53">
        <v>31029</v>
      </c>
      <c r="H29" s="54">
        <v>14875</v>
      </c>
      <c r="L29" s="51">
        <v>15</v>
      </c>
      <c r="M29" s="52" t="s">
        <v>212</v>
      </c>
      <c r="N29" s="52" t="s">
        <v>213</v>
      </c>
      <c r="O29" s="52" t="s">
        <v>160</v>
      </c>
      <c r="P29" s="52" t="s">
        <v>193</v>
      </c>
      <c r="Q29" s="52" t="s">
        <v>211</v>
      </c>
      <c r="R29" s="53">
        <v>31029</v>
      </c>
      <c r="S29" s="54">
        <v>14875</v>
      </c>
      <c r="W29" s="51">
        <v>15</v>
      </c>
      <c r="X29" s="52" t="s">
        <v>212</v>
      </c>
      <c r="Y29" s="52" t="s">
        <v>213</v>
      </c>
      <c r="Z29" s="52" t="s">
        <v>160</v>
      </c>
      <c r="AA29" s="52" t="s">
        <v>193</v>
      </c>
      <c r="AB29" s="52" t="s">
        <v>211</v>
      </c>
      <c r="AC29" s="53">
        <v>31029</v>
      </c>
      <c r="AD29" s="54">
        <v>14875</v>
      </c>
    </row>
    <row r="30" spans="1:30">
      <c r="A30" s="51">
        <v>16</v>
      </c>
      <c r="B30" s="52" t="s">
        <v>214</v>
      </c>
      <c r="C30" s="52" t="s">
        <v>215</v>
      </c>
      <c r="D30" s="52" t="s">
        <v>160</v>
      </c>
      <c r="E30" s="52" t="s">
        <v>193</v>
      </c>
      <c r="F30" s="52" t="s">
        <v>216</v>
      </c>
      <c r="G30" s="53">
        <v>31030</v>
      </c>
      <c r="H30" s="54">
        <v>14875</v>
      </c>
      <c r="L30" s="51">
        <v>16</v>
      </c>
      <c r="M30" s="52" t="s">
        <v>214</v>
      </c>
      <c r="N30" s="52" t="s">
        <v>215</v>
      </c>
      <c r="O30" s="52" t="s">
        <v>160</v>
      </c>
      <c r="P30" s="52" t="s">
        <v>193</v>
      </c>
      <c r="Q30" s="52" t="s">
        <v>216</v>
      </c>
      <c r="R30" s="53">
        <v>31030</v>
      </c>
      <c r="S30" s="54">
        <v>14875</v>
      </c>
      <c r="W30" s="51">
        <v>16</v>
      </c>
      <c r="X30" s="52" t="s">
        <v>214</v>
      </c>
      <c r="Y30" s="52" t="s">
        <v>215</v>
      </c>
      <c r="Z30" s="52" t="s">
        <v>160</v>
      </c>
      <c r="AA30" s="52" t="s">
        <v>193</v>
      </c>
      <c r="AB30" s="52" t="s">
        <v>216</v>
      </c>
      <c r="AC30" s="53">
        <v>31030</v>
      </c>
      <c r="AD30" s="54">
        <v>14875</v>
      </c>
    </row>
    <row r="31" spans="1:30">
      <c r="A31" s="51">
        <v>19</v>
      </c>
      <c r="B31" s="52" t="s">
        <v>217</v>
      </c>
      <c r="C31" s="52" t="s">
        <v>218</v>
      </c>
      <c r="D31" s="52" t="s">
        <v>144</v>
      </c>
      <c r="E31" s="52" t="s">
        <v>193</v>
      </c>
      <c r="F31" s="52" t="s">
        <v>202</v>
      </c>
      <c r="G31" s="53">
        <v>31637</v>
      </c>
      <c r="H31" s="54">
        <v>10500</v>
      </c>
      <c r="L31" s="51">
        <v>19</v>
      </c>
      <c r="M31" s="52" t="s">
        <v>217</v>
      </c>
      <c r="N31" s="52" t="s">
        <v>218</v>
      </c>
      <c r="O31" s="52" t="s">
        <v>144</v>
      </c>
      <c r="P31" s="52" t="s">
        <v>193</v>
      </c>
      <c r="Q31" s="52" t="s">
        <v>202</v>
      </c>
      <c r="R31" s="53">
        <v>31637</v>
      </c>
      <c r="S31" s="54">
        <v>10500</v>
      </c>
      <c r="W31" s="51">
        <v>19</v>
      </c>
      <c r="X31" s="52" t="s">
        <v>217</v>
      </c>
      <c r="Y31" s="52" t="s">
        <v>218</v>
      </c>
      <c r="Z31" s="52" t="s">
        <v>144</v>
      </c>
      <c r="AA31" s="52" t="s">
        <v>193</v>
      </c>
      <c r="AB31" s="52" t="s">
        <v>202</v>
      </c>
      <c r="AC31" s="53">
        <v>31637</v>
      </c>
      <c r="AD31" s="54">
        <v>10500</v>
      </c>
    </row>
    <row r="32" spans="1:30">
      <c r="A32" s="51">
        <v>20</v>
      </c>
      <c r="B32" s="52" t="s">
        <v>219</v>
      </c>
      <c r="C32" s="52" t="s">
        <v>220</v>
      </c>
      <c r="D32" s="52" t="s">
        <v>144</v>
      </c>
      <c r="E32" s="52" t="s">
        <v>193</v>
      </c>
      <c r="F32" s="52" t="s">
        <v>216</v>
      </c>
      <c r="G32" s="53">
        <v>36316</v>
      </c>
      <c r="H32" s="54">
        <v>5950</v>
      </c>
      <c r="L32" s="51">
        <v>20</v>
      </c>
      <c r="M32" s="52" t="s">
        <v>219</v>
      </c>
      <c r="N32" s="52" t="s">
        <v>220</v>
      </c>
      <c r="O32" s="52" t="s">
        <v>144</v>
      </c>
      <c r="P32" s="52" t="s">
        <v>193</v>
      </c>
      <c r="Q32" s="52" t="s">
        <v>216</v>
      </c>
      <c r="R32" s="53">
        <v>36316</v>
      </c>
      <c r="S32" s="54">
        <v>5950</v>
      </c>
      <c r="W32" s="51">
        <v>20</v>
      </c>
      <c r="X32" s="52" t="s">
        <v>219</v>
      </c>
      <c r="Y32" s="52" t="s">
        <v>220</v>
      </c>
      <c r="Z32" s="52" t="s">
        <v>144</v>
      </c>
      <c r="AA32" s="52" t="s">
        <v>193</v>
      </c>
      <c r="AB32" s="52" t="s">
        <v>216</v>
      </c>
      <c r="AC32" s="53">
        <v>36316</v>
      </c>
      <c r="AD32" s="54">
        <v>5950</v>
      </c>
    </row>
    <row r="33" spans="1:30">
      <c r="A33" s="51">
        <v>29</v>
      </c>
      <c r="B33" s="52" t="s">
        <v>221</v>
      </c>
      <c r="C33" s="52" t="s">
        <v>222</v>
      </c>
      <c r="D33" s="52" t="s">
        <v>152</v>
      </c>
      <c r="E33" s="52" t="s">
        <v>193</v>
      </c>
      <c r="F33" s="52" t="s">
        <v>216</v>
      </c>
      <c r="G33" s="53">
        <v>35189</v>
      </c>
      <c r="H33" s="54">
        <v>9625</v>
      </c>
      <c r="L33" s="51">
        <v>29</v>
      </c>
      <c r="M33" s="52" t="s">
        <v>221</v>
      </c>
      <c r="N33" s="52" t="s">
        <v>222</v>
      </c>
      <c r="O33" s="52" t="s">
        <v>152</v>
      </c>
      <c r="P33" s="52" t="s">
        <v>193</v>
      </c>
      <c r="Q33" s="52" t="s">
        <v>216</v>
      </c>
      <c r="R33" s="53">
        <v>35189</v>
      </c>
      <c r="S33" s="54">
        <v>9625</v>
      </c>
      <c r="W33" s="51">
        <v>29</v>
      </c>
      <c r="X33" s="52" t="s">
        <v>221</v>
      </c>
      <c r="Y33" s="52" t="s">
        <v>222</v>
      </c>
      <c r="Z33" s="52" t="s">
        <v>152</v>
      </c>
      <c r="AA33" s="52" t="s">
        <v>193</v>
      </c>
      <c r="AB33" s="52" t="s">
        <v>216</v>
      </c>
      <c r="AC33" s="53">
        <v>35189</v>
      </c>
      <c r="AD33" s="54">
        <v>9625</v>
      </c>
    </row>
    <row r="34" spans="1:30">
      <c r="A34" s="51">
        <v>31</v>
      </c>
      <c r="B34" s="52" t="s">
        <v>223</v>
      </c>
      <c r="C34" s="52" t="s">
        <v>224</v>
      </c>
      <c r="D34" s="52" t="s">
        <v>165</v>
      </c>
      <c r="E34" s="52" t="s">
        <v>193</v>
      </c>
      <c r="F34" s="52" t="s">
        <v>205</v>
      </c>
      <c r="G34" s="53">
        <v>30225</v>
      </c>
      <c r="H34" s="54">
        <v>15750</v>
      </c>
      <c r="L34" s="51">
        <v>31</v>
      </c>
      <c r="M34" s="52" t="s">
        <v>223</v>
      </c>
      <c r="N34" s="52" t="s">
        <v>224</v>
      </c>
      <c r="O34" s="52" t="s">
        <v>165</v>
      </c>
      <c r="P34" s="52" t="s">
        <v>193</v>
      </c>
      <c r="Q34" s="52" t="s">
        <v>205</v>
      </c>
      <c r="R34" s="53">
        <v>30225</v>
      </c>
      <c r="S34" s="54">
        <v>15750</v>
      </c>
      <c r="W34" s="51">
        <v>31</v>
      </c>
      <c r="X34" s="52" t="s">
        <v>223</v>
      </c>
      <c r="Y34" s="52" t="s">
        <v>224</v>
      </c>
      <c r="Z34" s="52" t="s">
        <v>165</v>
      </c>
      <c r="AA34" s="52" t="s">
        <v>193</v>
      </c>
      <c r="AB34" s="52" t="s">
        <v>205</v>
      </c>
      <c r="AC34" s="53">
        <v>30225</v>
      </c>
      <c r="AD34" s="54">
        <v>15750</v>
      </c>
    </row>
    <row r="35" spans="1:30">
      <c r="A35" s="51">
        <v>33</v>
      </c>
      <c r="B35" s="52" t="s">
        <v>225</v>
      </c>
      <c r="C35" s="52" t="s">
        <v>226</v>
      </c>
      <c r="D35" s="52" t="s">
        <v>170</v>
      </c>
      <c r="E35" s="52" t="s">
        <v>193</v>
      </c>
      <c r="F35" s="52" t="s">
        <v>208</v>
      </c>
      <c r="G35" s="53">
        <v>35618</v>
      </c>
      <c r="H35" s="54">
        <v>7000</v>
      </c>
      <c r="L35" s="51">
        <v>33</v>
      </c>
      <c r="M35" s="52" t="s">
        <v>225</v>
      </c>
      <c r="N35" s="52" t="s">
        <v>226</v>
      </c>
      <c r="O35" s="52" t="s">
        <v>170</v>
      </c>
      <c r="P35" s="52" t="s">
        <v>193</v>
      </c>
      <c r="Q35" s="52" t="s">
        <v>208</v>
      </c>
      <c r="R35" s="53">
        <v>35618</v>
      </c>
      <c r="S35" s="54">
        <v>7000</v>
      </c>
      <c r="W35" s="51">
        <v>33</v>
      </c>
      <c r="X35" s="52" t="s">
        <v>225</v>
      </c>
      <c r="Y35" s="52" t="s">
        <v>226</v>
      </c>
      <c r="Z35" s="52" t="s">
        <v>170</v>
      </c>
      <c r="AA35" s="52" t="s">
        <v>193</v>
      </c>
      <c r="AB35" s="52" t="s">
        <v>208</v>
      </c>
      <c r="AC35" s="53">
        <v>35618</v>
      </c>
      <c r="AD35" s="54">
        <v>7000</v>
      </c>
    </row>
    <row r="36" spans="1:30">
      <c r="A36" s="51">
        <v>34</v>
      </c>
      <c r="B36" s="52" t="s">
        <v>227</v>
      </c>
      <c r="C36" s="52" t="s">
        <v>228</v>
      </c>
      <c r="D36" s="52" t="s">
        <v>170</v>
      </c>
      <c r="E36" s="52" t="s">
        <v>193</v>
      </c>
      <c r="F36" s="52" t="s">
        <v>229</v>
      </c>
      <c r="G36" s="53">
        <v>33510</v>
      </c>
      <c r="H36" s="54">
        <v>8750</v>
      </c>
      <c r="L36" s="51">
        <v>34</v>
      </c>
      <c r="M36" s="52" t="s">
        <v>227</v>
      </c>
      <c r="N36" s="52" t="s">
        <v>228</v>
      </c>
      <c r="O36" s="52" t="s">
        <v>170</v>
      </c>
      <c r="P36" s="52" t="s">
        <v>193</v>
      </c>
      <c r="Q36" s="52" t="s">
        <v>229</v>
      </c>
      <c r="R36" s="53">
        <v>33510</v>
      </c>
      <c r="S36" s="54">
        <v>8750</v>
      </c>
      <c r="W36" s="51">
        <v>34</v>
      </c>
      <c r="X36" s="52" t="s">
        <v>227</v>
      </c>
      <c r="Y36" s="52" t="s">
        <v>228</v>
      </c>
      <c r="Z36" s="52" t="s">
        <v>170</v>
      </c>
      <c r="AA36" s="52" t="s">
        <v>193</v>
      </c>
      <c r="AB36" s="52" t="s">
        <v>229</v>
      </c>
      <c r="AC36" s="53">
        <v>33510</v>
      </c>
      <c r="AD36" s="54">
        <v>8750</v>
      </c>
    </row>
    <row r="37" spans="1:30">
      <c r="A37" s="51">
        <v>38</v>
      </c>
      <c r="B37" s="52" t="s">
        <v>230</v>
      </c>
      <c r="C37" s="52" t="s">
        <v>231</v>
      </c>
      <c r="D37" s="52" t="s">
        <v>148</v>
      </c>
      <c r="E37" s="52" t="s">
        <v>193</v>
      </c>
      <c r="F37" s="52" t="s">
        <v>232</v>
      </c>
      <c r="G37" s="53">
        <v>30225</v>
      </c>
      <c r="H37" s="54">
        <v>24500</v>
      </c>
      <c r="L37" s="51">
        <v>38</v>
      </c>
      <c r="M37" s="52" t="s">
        <v>230</v>
      </c>
      <c r="N37" s="52" t="s">
        <v>231</v>
      </c>
      <c r="O37" s="52" t="s">
        <v>148</v>
      </c>
      <c r="P37" s="52" t="s">
        <v>193</v>
      </c>
      <c r="Q37" s="52" t="s">
        <v>232</v>
      </c>
      <c r="R37" s="53">
        <v>30225</v>
      </c>
      <c r="S37" s="54">
        <v>24500</v>
      </c>
      <c r="W37" s="51">
        <v>38</v>
      </c>
      <c r="X37" s="52" t="s">
        <v>230</v>
      </c>
      <c r="Y37" s="52" t="s">
        <v>231</v>
      </c>
      <c r="Z37" s="52" t="s">
        <v>148</v>
      </c>
      <c r="AA37" s="52" t="s">
        <v>193</v>
      </c>
      <c r="AB37" s="52" t="s">
        <v>232</v>
      </c>
      <c r="AC37" s="53">
        <v>30225</v>
      </c>
      <c r="AD37" s="54">
        <v>24500</v>
      </c>
    </row>
    <row r="38" spans="1:30">
      <c r="A38" s="51">
        <v>39</v>
      </c>
      <c r="B38" s="52" t="s">
        <v>233</v>
      </c>
      <c r="C38" s="52" t="s">
        <v>234</v>
      </c>
      <c r="D38" s="52" t="s">
        <v>148</v>
      </c>
      <c r="E38" s="52" t="s">
        <v>193</v>
      </c>
      <c r="F38" s="52" t="s">
        <v>235</v>
      </c>
      <c r="G38" s="53">
        <v>30225</v>
      </c>
      <c r="H38" s="54">
        <v>24500</v>
      </c>
      <c r="L38" s="51">
        <v>39</v>
      </c>
      <c r="M38" s="52" t="s">
        <v>233</v>
      </c>
      <c r="N38" s="52" t="s">
        <v>234</v>
      </c>
      <c r="O38" s="52" t="s">
        <v>148</v>
      </c>
      <c r="P38" s="52" t="s">
        <v>193</v>
      </c>
      <c r="Q38" s="52" t="s">
        <v>235</v>
      </c>
      <c r="R38" s="53">
        <v>30225</v>
      </c>
      <c r="S38" s="54">
        <v>24500</v>
      </c>
      <c r="W38" s="51">
        <v>39</v>
      </c>
      <c r="X38" s="52" t="s">
        <v>233</v>
      </c>
      <c r="Y38" s="52" t="s">
        <v>234</v>
      </c>
      <c r="Z38" s="52" t="s">
        <v>148</v>
      </c>
      <c r="AA38" s="52" t="s">
        <v>193</v>
      </c>
      <c r="AB38" s="52" t="s">
        <v>235</v>
      </c>
      <c r="AC38" s="53">
        <v>30225</v>
      </c>
      <c r="AD38" s="54">
        <v>24500</v>
      </c>
    </row>
    <row r="39" spans="1:30">
      <c r="A39" s="51">
        <v>45</v>
      </c>
      <c r="B39" s="52" t="s">
        <v>236</v>
      </c>
      <c r="C39" s="52" t="s">
        <v>237</v>
      </c>
      <c r="D39" s="52" t="s">
        <v>165</v>
      </c>
      <c r="E39" s="52" t="s">
        <v>193</v>
      </c>
      <c r="F39" s="52" t="s">
        <v>194</v>
      </c>
      <c r="G39" s="53">
        <v>35618</v>
      </c>
      <c r="H39" s="54">
        <v>11375</v>
      </c>
      <c r="L39" s="51">
        <v>45</v>
      </c>
      <c r="M39" s="52" t="s">
        <v>236</v>
      </c>
      <c r="N39" s="52" t="s">
        <v>237</v>
      </c>
      <c r="O39" s="52" t="s">
        <v>165</v>
      </c>
      <c r="P39" s="52" t="s">
        <v>193</v>
      </c>
      <c r="Q39" s="52" t="s">
        <v>194</v>
      </c>
      <c r="R39" s="53">
        <v>35618</v>
      </c>
      <c r="S39" s="54">
        <v>11375</v>
      </c>
      <c r="W39" s="51">
        <v>45</v>
      </c>
      <c r="X39" s="52" t="s">
        <v>236</v>
      </c>
      <c r="Y39" s="52" t="s">
        <v>237</v>
      </c>
      <c r="Z39" s="52" t="s">
        <v>165</v>
      </c>
      <c r="AA39" s="52" t="s">
        <v>193</v>
      </c>
      <c r="AB39" s="52" t="s">
        <v>194</v>
      </c>
      <c r="AC39" s="53">
        <v>35618</v>
      </c>
      <c r="AD39" s="54">
        <v>11375</v>
      </c>
    </row>
    <row r="40" spans="1:30">
      <c r="A40" s="51">
        <v>46</v>
      </c>
      <c r="B40" s="52" t="s">
        <v>238</v>
      </c>
      <c r="C40" s="52" t="s">
        <v>239</v>
      </c>
      <c r="D40" s="52" t="s">
        <v>139</v>
      </c>
      <c r="E40" s="52" t="s">
        <v>193</v>
      </c>
      <c r="F40" s="52" t="s">
        <v>229</v>
      </c>
      <c r="G40" s="53">
        <v>33510</v>
      </c>
      <c r="H40" s="54">
        <v>15750</v>
      </c>
      <c r="L40" s="51">
        <v>46</v>
      </c>
      <c r="M40" s="52" t="s">
        <v>238</v>
      </c>
      <c r="N40" s="52" t="s">
        <v>239</v>
      </c>
      <c r="O40" s="52" t="s">
        <v>139</v>
      </c>
      <c r="P40" s="52" t="s">
        <v>193</v>
      </c>
      <c r="Q40" s="52" t="s">
        <v>229</v>
      </c>
      <c r="R40" s="53">
        <v>33510</v>
      </c>
      <c r="S40" s="54">
        <v>15750</v>
      </c>
      <c r="W40" s="51">
        <v>46</v>
      </c>
      <c r="X40" s="52" t="s">
        <v>238</v>
      </c>
      <c r="Y40" s="52" t="s">
        <v>239</v>
      </c>
      <c r="Z40" s="52" t="s">
        <v>139</v>
      </c>
      <c r="AA40" s="52" t="s">
        <v>193</v>
      </c>
      <c r="AB40" s="52" t="s">
        <v>229</v>
      </c>
      <c r="AC40" s="53">
        <v>33510</v>
      </c>
      <c r="AD40" s="54">
        <v>15750</v>
      </c>
    </row>
    <row r="41" spans="1:30">
      <c r="A41" s="51">
        <v>47</v>
      </c>
      <c r="B41" s="52" t="s">
        <v>240</v>
      </c>
      <c r="C41" s="52" t="s">
        <v>241</v>
      </c>
      <c r="D41" s="52" t="s">
        <v>152</v>
      </c>
      <c r="E41" s="52" t="s">
        <v>193</v>
      </c>
      <c r="F41" s="52" t="s">
        <v>199</v>
      </c>
      <c r="G41" s="53">
        <v>32180</v>
      </c>
      <c r="H41" s="54">
        <v>15750</v>
      </c>
      <c r="L41" s="51">
        <v>47</v>
      </c>
      <c r="M41" s="52" t="s">
        <v>240</v>
      </c>
      <c r="N41" s="52" t="s">
        <v>241</v>
      </c>
      <c r="O41" s="52" t="s">
        <v>152</v>
      </c>
      <c r="P41" s="52" t="s">
        <v>193</v>
      </c>
      <c r="Q41" s="52" t="s">
        <v>199</v>
      </c>
      <c r="R41" s="53">
        <v>32180</v>
      </c>
      <c r="S41" s="54">
        <v>15750</v>
      </c>
      <c r="W41" s="51">
        <v>47</v>
      </c>
      <c r="X41" s="52" t="s">
        <v>240</v>
      </c>
      <c r="Y41" s="52" t="s">
        <v>241</v>
      </c>
      <c r="Z41" s="52" t="s">
        <v>152</v>
      </c>
      <c r="AA41" s="52" t="s">
        <v>193</v>
      </c>
      <c r="AB41" s="52" t="s">
        <v>199</v>
      </c>
      <c r="AC41" s="53">
        <v>32180</v>
      </c>
      <c r="AD41" s="54">
        <v>15750</v>
      </c>
    </row>
    <row r="42" spans="1:30">
      <c r="A42" s="51">
        <v>51</v>
      </c>
      <c r="B42" s="52" t="s">
        <v>242</v>
      </c>
      <c r="C42" s="52" t="s">
        <v>243</v>
      </c>
      <c r="D42" s="52" t="s">
        <v>139</v>
      </c>
      <c r="E42" s="52" t="s">
        <v>193</v>
      </c>
      <c r="F42" s="52" t="s">
        <v>211</v>
      </c>
      <c r="G42" s="53">
        <v>32436</v>
      </c>
      <c r="H42" s="54">
        <v>15750</v>
      </c>
      <c r="L42" s="51">
        <v>51</v>
      </c>
      <c r="M42" s="52" t="s">
        <v>242</v>
      </c>
      <c r="N42" s="52" t="s">
        <v>243</v>
      </c>
      <c r="O42" s="52" t="s">
        <v>139</v>
      </c>
      <c r="P42" s="52" t="s">
        <v>193</v>
      </c>
      <c r="Q42" s="52" t="s">
        <v>211</v>
      </c>
      <c r="R42" s="53">
        <v>32436</v>
      </c>
      <c r="S42" s="54">
        <v>15750</v>
      </c>
      <c r="W42" s="51">
        <v>51</v>
      </c>
      <c r="X42" s="52" t="s">
        <v>242</v>
      </c>
      <c r="Y42" s="52" t="s">
        <v>243</v>
      </c>
      <c r="Z42" s="52" t="s">
        <v>139</v>
      </c>
      <c r="AA42" s="52" t="s">
        <v>193</v>
      </c>
      <c r="AB42" s="52" t="s">
        <v>211</v>
      </c>
      <c r="AC42" s="53">
        <v>32436</v>
      </c>
      <c r="AD42" s="54">
        <v>15750</v>
      </c>
    </row>
    <row r="43" spans="1:30">
      <c r="A43" s="51">
        <v>52</v>
      </c>
      <c r="B43" s="52" t="s">
        <v>244</v>
      </c>
      <c r="C43" s="52" t="s">
        <v>245</v>
      </c>
      <c r="D43" s="52" t="s">
        <v>170</v>
      </c>
      <c r="E43" s="52" t="s">
        <v>193</v>
      </c>
      <c r="F43" s="52" t="s">
        <v>229</v>
      </c>
      <c r="G43" s="53">
        <v>32437</v>
      </c>
      <c r="H43" s="54">
        <v>19250</v>
      </c>
      <c r="L43" s="51">
        <v>52</v>
      </c>
      <c r="M43" s="52" t="s">
        <v>244</v>
      </c>
      <c r="N43" s="52" t="s">
        <v>245</v>
      </c>
      <c r="O43" s="52" t="s">
        <v>170</v>
      </c>
      <c r="P43" s="52" t="s">
        <v>193</v>
      </c>
      <c r="Q43" s="52" t="s">
        <v>229</v>
      </c>
      <c r="R43" s="53">
        <v>32437</v>
      </c>
      <c r="S43" s="54">
        <v>19250</v>
      </c>
      <c r="W43" s="51">
        <v>52</v>
      </c>
      <c r="X43" s="52" t="s">
        <v>244</v>
      </c>
      <c r="Y43" s="52" t="s">
        <v>245</v>
      </c>
      <c r="Z43" s="52" t="s">
        <v>170</v>
      </c>
      <c r="AA43" s="52" t="s">
        <v>193</v>
      </c>
      <c r="AB43" s="52" t="s">
        <v>229</v>
      </c>
      <c r="AC43" s="53">
        <v>32437</v>
      </c>
      <c r="AD43" s="54">
        <v>19250</v>
      </c>
    </row>
    <row r="44" spans="1:30">
      <c r="A44" s="51">
        <v>58</v>
      </c>
      <c r="B44" s="52" t="s">
        <v>246</v>
      </c>
      <c r="C44" s="52" t="s">
        <v>247</v>
      </c>
      <c r="D44" s="52" t="s">
        <v>144</v>
      </c>
      <c r="E44" s="52" t="s">
        <v>193</v>
      </c>
      <c r="F44" s="52" t="s">
        <v>205</v>
      </c>
      <c r="G44" s="53">
        <v>33182</v>
      </c>
      <c r="H44" s="54">
        <v>17500</v>
      </c>
      <c r="L44" s="51">
        <v>58</v>
      </c>
      <c r="M44" s="52" t="s">
        <v>246</v>
      </c>
      <c r="N44" s="52" t="s">
        <v>247</v>
      </c>
      <c r="O44" s="52" t="s">
        <v>144</v>
      </c>
      <c r="P44" s="52" t="s">
        <v>193</v>
      </c>
      <c r="Q44" s="52" t="s">
        <v>205</v>
      </c>
      <c r="R44" s="53">
        <v>33182</v>
      </c>
      <c r="S44" s="54">
        <v>17500</v>
      </c>
      <c r="W44" s="51">
        <v>58</v>
      </c>
      <c r="X44" s="52" t="s">
        <v>246</v>
      </c>
      <c r="Y44" s="52" t="s">
        <v>247</v>
      </c>
      <c r="Z44" s="52" t="s">
        <v>144</v>
      </c>
      <c r="AA44" s="52" t="s">
        <v>193</v>
      </c>
      <c r="AB44" s="52" t="s">
        <v>205</v>
      </c>
      <c r="AC44" s="53">
        <v>33182</v>
      </c>
      <c r="AD44" s="54">
        <v>17500</v>
      </c>
    </row>
    <row r="45" spans="1:30">
      <c r="A45" s="51">
        <v>61</v>
      </c>
      <c r="B45" s="52" t="s">
        <v>248</v>
      </c>
      <c r="C45" s="52" t="s">
        <v>249</v>
      </c>
      <c r="D45" s="52" t="s">
        <v>152</v>
      </c>
      <c r="E45" s="52" t="s">
        <v>193</v>
      </c>
      <c r="F45" s="52" t="s">
        <v>205</v>
      </c>
      <c r="G45" s="53">
        <v>32106</v>
      </c>
      <c r="H45" s="54">
        <v>19250</v>
      </c>
      <c r="L45" s="51">
        <v>61</v>
      </c>
      <c r="M45" s="52" t="s">
        <v>248</v>
      </c>
      <c r="N45" s="52" t="s">
        <v>249</v>
      </c>
      <c r="O45" s="52" t="s">
        <v>152</v>
      </c>
      <c r="P45" s="52" t="s">
        <v>193</v>
      </c>
      <c r="Q45" s="52" t="s">
        <v>205</v>
      </c>
      <c r="R45" s="53">
        <v>32106</v>
      </c>
      <c r="S45" s="54">
        <v>19250</v>
      </c>
      <c r="W45" s="51">
        <v>61</v>
      </c>
      <c r="X45" s="52" t="s">
        <v>248</v>
      </c>
      <c r="Y45" s="52" t="s">
        <v>249</v>
      </c>
      <c r="Z45" s="52" t="s">
        <v>152</v>
      </c>
      <c r="AA45" s="52" t="s">
        <v>193</v>
      </c>
      <c r="AB45" s="52" t="s">
        <v>205</v>
      </c>
      <c r="AC45" s="53">
        <v>32106</v>
      </c>
      <c r="AD45" s="54">
        <v>19250</v>
      </c>
    </row>
    <row r="46" spans="1:30">
      <c r="A46" s="51">
        <v>62</v>
      </c>
      <c r="B46" s="52" t="s">
        <v>250</v>
      </c>
      <c r="C46" s="52" t="s">
        <v>151</v>
      </c>
      <c r="D46" s="52" t="s">
        <v>139</v>
      </c>
      <c r="E46" s="52" t="s">
        <v>193</v>
      </c>
      <c r="F46" s="52" t="s">
        <v>199</v>
      </c>
      <c r="G46" s="53">
        <v>32107</v>
      </c>
      <c r="H46" s="54">
        <v>19251</v>
      </c>
      <c r="L46" s="51">
        <v>62</v>
      </c>
      <c r="M46" s="52" t="s">
        <v>250</v>
      </c>
      <c r="N46" s="52" t="s">
        <v>151</v>
      </c>
      <c r="O46" s="52" t="s">
        <v>139</v>
      </c>
      <c r="P46" s="52" t="s">
        <v>193</v>
      </c>
      <c r="Q46" s="52" t="s">
        <v>199</v>
      </c>
      <c r="R46" s="53">
        <v>32107</v>
      </c>
      <c r="S46" s="54">
        <v>19251</v>
      </c>
      <c r="W46" s="51">
        <v>62</v>
      </c>
      <c r="X46" s="52" t="s">
        <v>250</v>
      </c>
      <c r="Y46" s="52" t="s">
        <v>151</v>
      </c>
      <c r="Z46" s="52" t="s">
        <v>139</v>
      </c>
      <c r="AA46" s="52" t="s">
        <v>193</v>
      </c>
      <c r="AB46" s="52" t="s">
        <v>199</v>
      </c>
      <c r="AC46" s="53">
        <v>32107</v>
      </c>
      <c r="AD46" s="54">
        <v>19251</v>
      </c>
    </row>
    <row r="47" spans="1:30">
      <c r="A47" s="51">
        <v>63</v>
      </c>
      <c r="B47" s="52" t="s">
        <v>251</v>
      </c>
      <c r="C47" s="52" t="s">
        <v>252</v>
      </c>
      <c r="D47" s="52" t="s">
        <v>165</v>
      </c>
      <c r="E47" s="52" t="s">
        <v>193</v>
      </c>
      <c r="F47" s="52" t="s">
        <v>211</v>
      </c>
      <c r="G47" s="53">
        <v>32440</v>
      </c>
      <c r="H47" s="54">
        <v>17500</v>
      </c>
      <c r="L47" s="51">
        <v>63</v>
      </c>
      <c r="M47" s="52" t="s">
        <v>251</v>
      </c>
      <c r="N47" s="52" t="s">
        <v>252</v>
      </c>
      <c r="O47" s="52" t="s">
        <v>165</v>
      </c>
      <c r="P47" s="52" t="s">
        <v>193</v>
      </c>
      <c r="Q47" s="52" t="s">
        <v>211</v>
      </c>
      <c r="R47" s="53">
        <v>32440</v>
      </c>
      <c r="S47" s="54">
        <v>17500</v>
      </c>
      <c r="W47" s="51">
        <v>63</v>
      </c>
      <c r="X47" s="52" t="s">
        <v>251</v>
      </c>
      <c r="Y47" s="52" t="s">
        <v>252</v>
      </c>
      <c r="Z47" s="52" t="s">
        <v>165</v>
      </c>
      <c r="AA47" s="52" t="s">
        <v>193</v>
      </c>
      <c r="AB47" s="52" t="s">
        <v>211</v>
      </c>
      <c r="AC47" s="53">
        <v>32440</v>
      </c>
      <c r="AD47" s="54">
        <v>17500</v>
      </c>
    </row>
    <row r="48" spans="1:30">
      <c r="A48" s="51">
        <v>66</v>
      </c>
      <c r="B48" s="52" t="s">
        <v>253</v>
      </c>
      <c r="C48" s="52" t="s">
        <v>254</v>
      </c>
      <c r="D48" s="52" t="s">
        <v>160</v>
      </c>
      <c r="E48" s="52" t="s">
        <v>193</v>
      </c>
      <c r="F48" s="52" t="s">
        <v>205</v>
      </c>
      <c r="G48" s="53">
        <v>32443</v>
      </c>
      <c r="H48" s="54">
        <v>17500</v>
      </c>
      <c r="L48" s="51">
        <v>66</v>
      </c>
      <c r="M48" s="52" t="s">
        <v>253</v>
      </c>
      <c r="N48" s="52" t="s">
        <v>254</v>
      </c>
      <c r="O48" s="52" t="s">
        <v>160</v>
      </c>
      <c r="P48" s="52" t="s">
        <v>193</v>
      </c>
      <c r="Q48" s="52" t="s">
        <v>205</v>
      </c>
      <c r="R48" s="53">
        <v>32443</v>
      </c>
      <c r="S48" s="54">
        <v>17500</v>
      </c>
      <c r="W48" s="51">
        <v>66</v>
      </c>
      <c r="X48" s="52" t="s">
        <v>253</v>
      </c>
      <c r="Y48" s="52" t="s">
        <v>254</v>
      </c>
      <c r="Z48" s="52" t="s">
        <v>160</v>
      </c>
      <c r="AA48" s="52" t="s">
        <v>193</v>
      </c>
      <c r="AB48" s="52" t="s">
        <v>205</v>
      </c>
      <c r="AC48" s="53">
        <v>32443</v>
      </c>
      <c r="AD48" s="54">
        <v>17500</v>
      </c>
    </row>
    <row r="49" spans="1:30">
      <c r="A49" s="51">
        <v>67</v>
      </c>
      <c r="B49" s="52" t="s">
        <v>255</v>
      </c>
      <c r="C49" s="52" t="s">
        <v>178</v>
      </c>
      <c r="D49" s="52" t="s">
        <v>160</v>
      </c>
      <c r="E49" s="52" t="s">
        <v>193</v>
      </c>
      <c r="F49" s="52" t="s">
        <v>229</v>
      </c>
      <c r="G49" s="53">
        <v>32444</v>
      </c>
      <c r="H49" s="54">
        <v>20125</v>
      </c>
      <c r="L49" s="51">
        <v>67</v>
      </c>
      <c r="M49" s="52" t="s">
        <v>255</v>
      </c>
      <c r="N49" s="52" t="s">
        <v>178</v>
      </c>
      <c r="O49" s="52" t="s">
        <v>160</v>
      </c>
      <c r="P49" s="52" t="s">
        <v>193</v>
      </c>
      <c r="Q49" s="52" t="s">
        <v>229</v>
      </c>
      <c r="R49" s="53">
        <v>32444</v>
      </c>
      <c r="S49" s="54">
        <v>20125</v>
      </c>
      <c r="W49" s="51">
        <v>67</v>
      </c>
      <c r="X49" s="52" t="s">
        <v>255</v>
      </c>
      <c r="Y49" s="52" t="s">
        <v>178</v>
      </c>
      <c r="Z49" s="52" t="s">
        <v>160</v>
      </c>
      <c r="AA49" s="52" t="s">
        <v>193</v>
      </c>
      <c r="AB49" s="52" t="s">
        <v>229</v>
      </c>
      <c r="AC49" s="53">
        <v>32444</v>
      </c>
      <c r="AD49" s="54">
        <v>20125</v>
      </c>
    </row>
    <row r="50" spans="1:30">
      <c r="A50" s="51">
        <v>68</v>
      </c>
      <c r="B50" s="52" t="s">
        <v>256</v>
      </c>
      <c r="C50" s="52" t="s">
        <v>176</v>
      </c>
      <c r="D50" s="52" t="s">
        <v>139</v>
      </c>
      <c r="E50" s="52" t="s">
        <v>193</v>
      </c>
      <c r="F50" s="52" t="s">
        <v>235</v>
      </c>
      <c r="G50" s="53">
        <v>35034</v>
      </c>
      <c r="H50" s="54">
        <v>14000</v>
      </c>
      <c r="L50" s="51">
        <v>68</v>
      </c>
      <c r="M50" s="52" t="s">
        <v>256</v>
      </c>
      <c r="N50" s="52" t="s">
        <v>176</v>
      </c>
      <c r="O50" s="52" t="s">
        <v>139</v>
      </c>
      <c r="P50" s="52" t="s">
        <v>193</v>
      </c>
      <c r="Q50" s="52" t="s">
        <v>235</v>
      </c>
      <c r="R50" s="53">
        <v>35034</v>
      </c>
      <c r="S50" s="54">
        <v>14000</v>
      </c>
      <c r="W50" s="51">
        <v>68</v>
      </c>
      <c r="X50" s="52" t="s">
        <v>256</v>
      </c>
      <c r="Y50" s="52" t="s">
        <v>176</v>
      </c>
      <c r="Z50" s="52" t="s">
        <v>139</v>
      </c>
      <c r="AA50" s="52" t="s">
        <v>193</v>
      </c>
      <c r="AB50" s="52" t="s">
        <v>235</v>
      </c>
      <c r="AC50" s="53">
        <v>35034</v>
      </c>
      <c r="AD50" s="54">
        <v>14000</v>
      </c>
    </row>
    <row r="51" spans="1:30">
      <c r="A51" s="51">
        <v>69</v>
      </c>
      <c r="B51" s="52" t="s">
        <v>257</v>
      </c>
      <c r="C51" s="52" t="s">
        <v>241</v>
      </c>
      <c r="D51" s="52" t="s">
        <v>160</v>
      </c>
      <c r="E51" s="52" t="s">
        <v>193</v>
      </c>
      <c r="F51" s="52" t="s">
        <v>235</v>
      </c>
      <c r="G51" s="53">
        <v>34761</v>
      </c>
      <c r="H51" s="54">
        <v>14000</v>
      </c>
      <c r="L51" s="51">
        <v>69</v>
      </c>
      <c r="M51" s="52" t="s">
        <v>257</v>
      </c>
      <c r="N51" s="52" t="s">
        <v>241</v>
      </c>
      <c r="O51" s="52" t="s">
        <v>160</v>
      </c>
      <c r="P51" s="52" t="s">
        <v>193</v>
      </c>
      <c r="Q51" s="52" t="s">
        <v>235</v>
      </c>
      <c r="R51" s="53">
        <v>34761</v>
      </c>
      <c r="S51" s="54">
        <v>14000</v>
      </c>
      <c r="W51" s="51">
        <v>69</v>
      </c>
      <c r="X51" s="52" t="s">
        <v>257</v>
      </c>
      <c r="Y51" s="52" t="s">
        <v>241</v>
      </c>
      <c r="Z51" s="52" t="s">
        <v>160</v>
      </c>
      <c r="AA51" s="52" t="s">
        <v>193</v>
      </c>
      <c r="AB51" s="52" t="s">
        <v>235</v>
      </c>
      <c r="AC51" s="53">
        <v>34761</v>
      </c>
      <c r="AD51" s="54">
        <v>14000</v>
      </c>
    </row>
    <row r="52" spans="1:30">
      <c r="A52" s="51">
        <v>73</v>
      </c>
      <c r="B52" s="52" t="s">
        <v>258</v>
      </c>
      <c r="C52" s="52" t="s">
        <v>259</v>
      </c>
      <c r="D52" s="52" t="s">
        <v>170</v>
      </c>
      <c r="E52" s="52" t="s">
        <v>193</v>
      </c>
      <c r="F52" s="52" t="s">
        <v>216</v>
      </c>
      <c r="G52" s="53">
        <v>32439</v>
      </c>
      <c r="H52" s="54">
        <v>17500</v>
      </c>
      <c r="L52" s="51">
        <v>73</v>
      </c>
      <c r="M52" s="52" t="s">
        <v>258</v>
      </c>
      <c r="N52" s="52" t="s">
        <v>259</v>
      </c>
      <c r="O52" s="52" t="s">
        <v>170</v>
      </c>
      <c r="P52" s="52" t="s">
        <v>193</v>
      </c>
      <c r="Q52" s="52" t="s">
        <v>216</v>
      </c>
      <c r="R52" s="53">
        <v>32439</v>
      </c>
      <c r="S52" s="54">
        <v>17500</v>
      </c>
      <c r="W52" s="51">
        <v>73</v>
      </c>
      <c r="X52" s="52" t="s">
        <v>258</v>
      </c>
      <c r="Y52" s="52" t="s">
        <v>259</v>
      </c>
      <c r="Z52" s="52" t="s">
        <v>170</v>
      </c>
      <c r="AA52" s="52" t="s">
        <v>193</v>
      </c>
      <c r="AB52" s="52" t="s">
        <v>216</v>
      </c>
      <c r="AC52" s="53">
        <v>32439</v>
      </c>
      <c r="AD52" s="54">
        <v>17500</v>
      </c>
    </row>
    <row r="53" spans="1:30">
      <c r="A53" s="51">
        <v>77</v>
      </c>
      <c r="B53" s="52" t="s">
        <v>260</v>
      </c>
      <c r="C53" s="52" t="s">
        <v>254</v>
      </c>
      <c r="D53" s="52" t="s">
        <v>165</v>
      </c>
      <c r="E53" s="52" t="s">
        <v>193</v>
      </c>
      <c r="F53" s="52" t="s">
        <v>29</v>
      </c>
      <c r="G53" s="53">
        <v>32443</v>
      </c>
      <c r="H53" s="54">
        <v>17500</v>
      </c>
      <c r="L53" s="51">
        <v>77</v>
      </c>
      <c r="M53" s="52" t="s">
        <v>260</v>
      </c>
      <c r="N53" s="52" t="s">
        <v>254</v>
      </c>
      <c r="O53" s="52" t="s">
        <v>165</v>
      </c>
      <c r="P53" s="52" t="s">
        <v>193</v>
      </c>
      <c r="Q53" s="52" t="s">
        <v>29</v>
      </c>
      <c r="R53" s="53">
        <v>32443</v>
      </c>
      <c r="S53" s="54">
        <v>17500</v>
      </c>
      <c r="W53" s="51">
        <v>77</v>
      </c>
      <c r="X53" s="52" t="s">
        <v>260</v>
      </c>
      <c r="Y53" s="52" t="s">
        <v>254</v>
      </c>
      <c r="Z53" s="52" t="s">
        <v>165</v>
      </c>
      <c r="AA53" s="52" t="s">
        <v>193</v>
      </c>
      <c r="AB53" s="52" t="s">
        <v>29</v>
      </c>
      <c r="AC53" s="53">
        <v>32443</v>
      </c>
      <c r="AD53" s="54">
        <v>17500</v>
      </c>
    </row>
    <row r="54" spans="1:30">
      <c r="A54" s="51">
        <v>79</v>
      </c>
      <c r="B54" s="52" t="s">
        <v>261</v>
      </c>
      <c r="C54" s="52" t="s">
        <v>262</v>
      </c>
      <c r="D54" s="52" t="s">
        <v>144</v>
      </c>
      <c r="E54" s="52" t="s">
        <v>193</v>
      </c>
      <c r="F54" s="52" t="s">
        <v>29</v>
      </c>
      <c r="G54" s="53">
        <v>32445</v>
      </c>
      <c r="H54" s="54">
        <v>17500</v>
      </c>
      <c r="L54" s="51">
        <v>79</v>
      </c>
      <c r="M54" s="52" t="s">
        <v>261</v>
      </c>
      <c r="N54" s="52" t="s">
        <v>262</v>
      </c>
      <c r="O54" s="52" t="s">
        <v>144</v>
      </c>
      <c r="P54" s="52" t="s">
        <v>193</v>
      </c>
      <c r="Q54" s="52" t="s">
        <v>29</v>
      </c>
      <c r="R54" s="53">
        <v>32445</v>
      </c>
      <c r="S54" s="54">
        <v>17500</v>
      </c>
      <c r="W54" s="51">
        <v>79</v>
      </c>
      <c r="X54" s="52" t="s">
        <v>261</v>
      </c>
      <c r="Y54" s="52" t="s">
        <v>262</v>
      </c>
      <c r="Z54" s="52" t="s">
        <v>144</v>
      </c>
      <c r="AA54" s="52" t="s">
        <v>193</v>
      </c>
      <c r="AB54" s="52" t="s">
        <v>29</v>
      </c>
      <c r="AC54" s="53">
        <v>32445</v>
      </c>
      <c r="AD54" s="54">
        <v>17500</v>
      </c>
    </row>
    <row r="55" spans="1:30">
      <c r="A55" s="51">
        <v>80</v>
      </c>
      <c r="B55" s="52" t="s">
        <v>263</v>
      </c>
      <c r="C55" s="52" t="s">
        <v>264</v>
      </c>
      <c r="D55" s="52" t="s">
        <v>144</v>
      </c>
      <c r="E55" s="52" t="s">
        <v>193</v>
      </c>
      <c r="F55" s="52" t="s">
        <v>194</v>
      </c>
      <c r="G55" s="53">
        <v>32446</v>
      </c>
      <c r="H55" s="54">
        <v>17500</v>
      </c>
      <c r="L55" s="51">
        <v>80</v>
      </c>
      <c r="M55" s="52" t="s">
        <v>263</v>
      </c>
      <c r="N55" s="52" t="s">
        <v>264</v>
      </c>
      <c r="O55" s="52" t="s">
        <v>144</v>
      </c>
      <c r="P55" s="52" t="s">
        <v>193</v>
      </c>
      <c r="Q55" s="52" t="s">
        <v>194</v>
      </c>
      <c r="R55" s="53">
        <v>32446</v>
      </c>
      <c r="S55" s="54">
        <v>17500</v>
      </c>
      <c r="W55" s="51">
        <v>80</v>
      </c>
      <c r="X55" s="52" t="s">
        <v>263</v>
      </c>
      <c r="Y55" s="52" t="s">
        <v>264</v>
      </c>
      <c r="Z55" s="52" t="s">
        <v>144</v>
      </c>
      <c r="AA55" s="52" t="s">
        <v>193</v>
      </c>
      <c r="AB55" s="52" t="s">
        <v>194</v>
      </c>
      <c r="AC55" s="53">
        <v>32446</v>
      </c>
      <c r="AD55" s="54">
        <v>17500</v>
      </c>
    </row>
    <row r="56" spans="1:30">
      <c r="A56" s="51">
        <v>83</v>
      </c>
      <c r="B56" s="52" t="s">
        <v>265</v>
      </c>
      <c r="C56" s="52" t="s">
        <v>254</v>
      </c>
      <c r="D56" s="52" t="s">
        <v>170</v>
      </c>
      <c r="E56" s="52" t="s">
        <v>193</v>
      </c>
      <c r="F56" s="52" t="s">
        <v>232</v>
      </c>
      <c r="G56" s="53">
        <v>36221</v>
      </c>
      <c r="H56" s="54">
        <v>7000</v>
      </c>
      <c r="L56" s="51">
        <v>83</v>
      </c>
      <c r="M56" s="52" t="s">
        <v>265</v>
      </c>
      <c r="N56" s="52" t="s">
        <v>254</v>
      </c>
      <c r="O56" s="52" t="s">
        <v>170</v>
      </c>
      <c r="P56" s="52" t="s">
        <v>193</v>
      </c>
      <c r="Q56" s="52" t="s">
        <v>232</v>
      </c>
      <c r="R56" s="53">
        <v>36221</v>
      </c>
      <c r="S56" s="54">
        <v>7000</v>
      </c>
      <c r="W56" s="51">
        <v>83</v>
      </c>
      <c r="X56" s="52" t="s">
        <v>265</v>
      </c>
      <c r="Y56" s="52" t="s">
        <v>254</v>
      </c>
      <c r="Z56" s="52" t="s">
        <v>170</v>
      </c>
      <c r="AA56" s="52" t="s">
        <v>193</v>
      </c>
      <c r="AB56" s="52" t="s">
        <v>232</v>
      </c>
      <c r="AC56" s="53">
        <v>36221</v>
      </c>
      <c r="AD56" s="54">
        <v>7000</v>
      </c>
    </row>
    <row r="57" spans="1:30">
      <c r="A57" s="51">
        <v>85</v>
      </c>
      <c r="B57" s="52" t="s">
        <v>266</v>
      </c>
      <c r="C57" s="52" t="s">
        <v>267</v>
      </c>
      <c r="D57" s="52" t="s">
        <v>165</v>
      </c>
      <c r="E57" s="52" t="s">
        <v>193</v>
      </c>
      <c r="F57" s="52" t="s">
        <v>205</v>
      </c>
      <c r="G57" s="53">
        <v>35809</v>
      </c>
      <c r="H57" s="54">
        <v>7000</v>
      </c>
      <c r="L57" s="51">
        <v>85</v>
      </c>
      <c r="M57" s="52" t="s">
        <v>266</v>
      </c>
      <c r="N57" s="52" t="s">
        <v>267</v>
      </c>
      <c r="O57" s="52" t="s">
        <v>165</v>
      </c>
      <c r="P57" s="52" t="s">
        <v>193</v>
      </c>
      <c r="Q57" s="52" t="s">
        <v>205</v>
      </c>
      <c r="R57" s="53">
        <v>35809</v>
      </c>
      <c r="S57" s="54">
        <v>7000</v>
      </c>
      <c r="W57" s="51">
        <v>85</v>
      </c>
      <c r="X57" s="52" t="s">
        <v>266</v>
      </c>
      <c r="Y57" s="52" t="s">
        <v>267</v>
      </c>
      <c r="Z57" s="52" t="s">
        <v>165</v>
      </c>
      <c r="AA57" s="52" t="s">
        <v>193</v>
      </c>
      <c r="AB57" s="52" t="s">
        <v>205</v>
      </c>
      <c r="AC57" s="53">
        <v>35809</v>
      </c>
      <c r="AD57" s="54">
        <v>7000</v>
      </c>
    </row>
    <row r="58" spans="1:30">
      <c r="A58" s="51">
        <v>86</v>
      </c>
      <c r="B58" s="52" t="s">
        <v>268</v>
      </c>
      <c r="C58" s="52" t="s">
        <v>154</v>
      </c>
      <c r="D58" s="52" t="s">
        <v>170</v>
      </c>
      <c r="E58" s="52" t="s">
        <v>193</v>
      </c>
      <c r="F58" s="52" t="s">
        <v>211</v>
      </c>
      <c r="G58" s="53">
        <v>35810</v>
      </c>
      <c r="H58" s="54">
        <v>17500</v>
      </c>
      <c r="L58" s="51">
        <v>86</v>
      </c>
      <c r="M58" s="52" t="s">
        <v>268</v>
      </c>
      <c r="N58" s="52" t="s">
        <v>154</v>
      </c>
      <c r="O58" s="52" t="s">
        <v>170</v>
      </c>
      <c r="P58" s="52" t="s">
        <v>193</v>
      </c>
      <c r="Q58" s="52" t="s">
        <v>211</v>
      </c>
      <c r="R58" s="53">
        <v>35810</v>
      </c>
      <c r="S58" s="54">
        <v>17500</v>
      </c>
      <c r="W58" s="51">
        <v>86</v>
      </c>
      <c r="X58" s="52" t="s">
        <v>268</v>
      </c>
      <c r="Y58" s="52" t="s">
        <v>154</v>
      </c>
      <c r="Z58" s="52" t="s">
        <v>170</v>
      </c>
      <c r="AA58" s="52" t="s">
        <v>193</v>
      </c>
      <c r="AB58" s="52" t="s">
        <v>211</v>
      </c>
      <c r="AC58" s="53">
        <v>35810</v>
      </c>
      <c r="AD58" s="54">
        <v>17500</v>
      </c>
    </row>
    <row r="59" spans="1:30">
      <c r="A59" s="51">
        <v>89</v>
      </c>
      <c r="B59" s="52" t="s">
        <v>269</v>
      </c>
      <c r="C59" s="52" t="s">
        <v>270</v>
      </c>
      <c r="D59" s="52" t="s">
        <v>139</v>
      </c>
      <c r="E59" s="52" t="s">
        <v>193</v>
      </c>
      <c r="F59" s="52" t="s">
        <v>232</v>
      </c>
      <c r="G59" s="53">
        <v>28907</v>
      </c>
      <c r="H59" s="54">
        <v>22750</v>
      </c>
      <c r="L59" s="51">
        <v>89</v>
      </c>
      <c r="M59" s="52" t="s">
        <v>269</v>
      </c>
      <c r="N59" s="52" t="s">
        <v>270</v>
      </c>
      <c r="O59" s="52" t="s">
        <v>139</v>
      </c>
      <c r="P59" s="52" t="s">
        <v>193</v>
      </c>
      <c r="Q59" s="52" t="s">
        <v>232</v>
      </c>
      <c r="R59" s="53">
        <v>28907</v>
      </c>
      <c r="S59" s="54">
        <v>22750</v>
      </c>
      <c r="W59" s="51">
        <v>89</v>
      </c>
      <c r="X59" s="52" t="s">
        <v>269</v>
      </c>
      <c r="Y59" s="52" t="s">
        <v>270</v>
      </c>
      <c r="Z59" s="52" t="s">
        <v>139</v>
      </c>
      <c r="AA59" s="52" t="s">
        <v>193</v>
      </c>
      <c r="AB59" s="52" t="s">
        <v>232</v>
      </c>
      <c r="AC59" s="53">
        <v>28907</v>
      </c>
      <c r="AD59" s="54">
        <v>22750</v>
      </c>
    </row>
    <row r="60" spans="1:30">
      <c r="A60" s="51">
        <v>90</v>
      </c>
      <c r="B60" s="52" t="s">
        <v>271</v>
      </c>
      <c r="C60" s="52" t="s">
        <v>237</v>
      </c>
      <c r="D60" s="52" t="s">
        <v>165</v>
      </c>
      <c r="E60" s="52" t="s">
        <v>193</v>
      </c>
      <c r="F60" s="52" t="s">
        <v>216</v>
      </c>
      <c r="G60" s="53">
        <v>29226</v>
      </c>
      <c r="H60" s="54">
        <v>22750</v>
      </c>
      <c r="L60" s="51">
        <v>90</v>
      </c>
      <c r="M60" s="52" t="s">
        <v>271</v>
      </c>
      <c r="N60" s="52" t="s">
        <v>237</v>
      </c>
      <c r="O60" s="52" t="s">
        <v>165</v>
      </c>
      <c r="P60" s="52" t="s">
        <v>193</v>
      </c>
      <c r="Q60" s="52" t="s">
        <v>216</v>
      </c>
      <c r="R60" s="53">
        <v>29226</v>
      </c>
      <c r="S60" s="54">
        <v>22750</v>
      </c>
      <c r="W60" s="51">
        <v>90</v>
      </c>
      <c r="X60" s="52" t="s">
        <v>271</v>
      </c>
      <c r="Y60" s="52" t="s">
        <v>237</v>
      </c>
      <c r="Z60" s="52" t="s">
        <v>165</v>
      </c>
      <c r="AA60" s="52" t="s">
        <v>193</v>
      </c>
      <c r="AB60" s="52" t="s">
        <v>216</v>
      </c>
      <c r="AC60" s="53">
        <v>29226</v>
      </c>
      <c r="AD60" s="54">
        <v>22750</v>
      </c>
    </row>
    <row r="61" spans="1:30">
      <c r="A61" s="51">
        <v>98</v>
      </c>
      <c r="B61" s="52" t="s">
        <v>272</v>
      </c>
      <c r="C61" s="52" t="s">
        <v>273</v>
      </c>
      <c r="D61" s="52" t="s">
        <v>170</v>
      </c>
      <c r="E61" s="52" t="s">
        <v>193</v>
      </c>
      <c r="F61" s="52" t="s">
        <v>29</v>
      </c>
      <c r="G61" s="53">
        <v>32609</v>
      </c>
      <c r="H61" s="54">
        <v>17325</v>
      </c>
      <c r="L61" s="51">
        <v>98</v>
      </c>
      <c r="M61" s="52" t="s">
        <v>272</v>
      </c>
      <c r="N61" s="52" t="s">
        <v>273</v>
      </c>
      <c r="O61" s="52" t="s">
        <v>170</v>
      </c>
      <c r="P61" s="52" t="s">
        <v>193</v>
      </c>
      <c r="Q61" s="52" t="s">
        <v>29</v>
      </c>
      <c r="R61" s="53">
        <v>32609</v>
      </c>
      <c r="S61" s="54">
        <v>17325</v>
      </c>
      <c r="W61" s="51">
        <v>98</v>
      </c>
      <c r="X61" s="52" t="s">
        <v>272</v>
      </c>
      <c r="Y61" s="52" t="s">
        <v>273</v>
      </c>
      <c r="Z61" s="52" t="s">
        <v>170</v>
      </c>
      <c r="AA61" s="52" t="s">
        <v>193</v>
      </c>
      <c r="AB61" s="52" t="s">
        <v>29</v>
      </c>
      <c r="AC61" s="53">
        <v>32609</v>
      </c>
      <c r="AD61" s="54">
        <v>17325</v>
      </c>
    </row>
    <row r="62" spans="1:30">
      <c r="A62" s="51">
        <v>3</v>
      </c>
      <c r="B62" s="52" t="s">
        <v>274</v>
      </c>
      <c r="C62" s="52" t="s">
        <v>275</v>
      </c>
      <c r="D62" s="52" t="s">
        <v>152</v>
      </c>
      <c r="E62" s="52" t="s">
        <v>276</v>
      </c>
      <c r="F62" s="52" t="s">
        <v>277</v>
      </c>
      <c r="G62" s="53">
        <v>36220</v>
      </c>
      <c r="H62" s="54">
        <v>7000</v>
      </c>
      <c r="L62" s="51">
        <v>3</v>
      </c>
      <c r="M62" s="52" t="s">
        <v>274</v>
      </c>
      <c r="N62" s="52" t="s">
        <v>275</v>
      </c>
      <c r="O62" s="52" t="s">
        <v>152</v>
      </c>
      <c r="P62" s="52" t="s">
        <v>276</v>
      </c>
      <c r="Q62" s="52" t="s">
        <v>277</v>
      </c>
      <c r="R62" s="53">
        <v>36220</v>
      </c>
      <c r="S62" s="54">
        <v>7000</v>
      </c>
      <c r="W62" s="51">
        <v>3</v>
      </c>
      <c r="X62" s="52" t="s">
        <v>274</v>
      </c>
      <c r="Y62" s="52" t="s">
        <v>275</v>
      </c>
      <c r="Z62" s="52" t="s">
        <v>152</v>
      </c>
      <c r="AA62" s="52" t="s">
        <v>276</v>
      </c>
      <c r="AB62" s="52" t="s">
        <v>277</v>
      </c>
      <c r="AC62" s="53">
        <v>36220</v>
      </c>
      <c r="AD62" s="54">
        <v>7000</v>
      </c>
    </row>
    <row r="63" spans="1:30">
      <c r="A63" s="51">
        <v>14</v>
      </c>
      <c r="B63" s="52" t="s">
        <v>233</v>
      </c>
      <c r="C63" s="52" t="s">
        <v>176</v>
      </c>
      <c r="D63" s="52" t="s">
        <v>278</v>
      </c>
      <c r="E63" s="52" t="s">
        <v>276</v>
      </c>
      <c r="F63" s="52" t="s">
        <v>279</v>
      </c>
      <c r="G63" s="53">
        <v>31028</v>
      </c>
      <c r="H63" s="54">
        <v>49000</v>
      </c>
      <c r="L63" s="51">
        <v>14</v>
      </c>
      <c r="M63" s="52" t="s">
        <v>233</v>
      </c>
      <c r="N63" s="52" t="s">
        <v>176</v>
      </c>
      <c r="O63" s="52" t="s">
        <v>278</v>
      </c>
      <c r="P63" s="52" t="s">
        <v>276</v>
      </c>
      <c r="Q63" s="52" t="s">
        <v>279</v>
      </c>
      <c r="R63" s="53">
        <v>31028</v>
      </c>
      <c r="S63" s="54">
        <v>49000</v>
      </c>
      <c r="W63" s="51">
        <v>14</v>
      </c>
      <c r="X63" s="52" t="s">
        <v>233</v>
      </c>
      <c r="Y63" s="52" t="s">
        <v>176</v>
      </c>
      <c r="Z63" s="52" t="s">
        <v>278</v>
      </c>
      <c r="AA63" s="52" t="s">
        <v>276</v>
      </c>
      <c r="AB63" s="52" t="s">
        <v>279</v>
      </c>
      <c r="AC63" s="53">
        <v>31028</v>
      </c>
      <c r="AD63" s="54">
        <v>49000</v>
      </c>
    </row>
    <row r="64" spans="1:30">
      <c r="A64" s="51">
        <v>25</v>
      </c>
      <c r="B64" s="52" t="s">
        <v>280</v>
      </c>
      <c r="C64" s="52" t="s">
        <v>281</v>
      </c>
      <c r="D64" s="52" t="s">
        <v>165</v>
      </c>
      <c r="E64" s="52" t="s">
        <v>276</v>
      </c>
      <c r="F64" s="52" t="s">
        <v>282</v>
      </c>
      <c r="G64" s="53">
        <v>36274</v>
      </c>
      <c r="H64" s="54">
        <v>7875</v>
      </c>
      <c r="L64" s="51">
        <v>25</v>
      </c>
      <c r="M64" s="52" t="s">
        <v>280</v>
      </c>
      <c r="N64" s="52" t="s">
        <v>281</v>
      </c>
      <c r="O64" s="52" t="s">
        <v>165</v>
      </c>
      <c r="P64" s="52" t="s">
        <v>276</v>
      </c>
      <c r="Q64" s="52" t="s">
        <v>282</v>
      </c>
      <c r="R64" s="53">
        <v>36274</v>
      </c>
      <c r="S64" s="54">
        <v>7875</v>
      </c>
      <c r="W64" s="51">
        <v>25</v>
      </c>
      <c r="X64" s="52" t="s">
        <v>280</v>
      </c>
      <c r="Y64" s="52" t="s">
        <v>281</v>
      </c>
      <c r="Z64" s="52" t="s">
        <v>165</v>
      </c>
      <c r="AA64" s="52" t="s">
        <v>276</v>
      </c>
      <c r="AB64" s="52" t="s">
        <v>282</v>
      </c>
      <c r="AC64" s="53">
        <v>36274</v>
      </c>
      <c r="AD64" s="54">
        <v>7875</v>
      </c>
    </row>
    <row r="65" spans="1:30">
      <c r="A65" s="51">
        <v>27</v>
      </c>
      <c r="B65" s="52" t="s">
        <v>283</v>
      </c>
      <c r="C65" s="52" t="s">
        <v>284</v>
      </c>
      <c r="D65" s="52" t="s">
        <v>139</v>
      </c>
      <c r="E65" s="52" t="s">
        <v>276</v>
      </c>
      <c r="F65" s="52" t="s">
        <v>285</v>
      </c>
      <c r="G65" s="53">
        <v>33787</v>
      </c>
      <c r="H65" s="54">
        <v>13125</v>
      </c>
      <c r="L65" s="51">
        <v>27</v>
      </c>
      <c r="M65" s="52" t="s">
        <v>283</v>
      </c>
      <c r="N65" s="52" t="s">
        <v>284</v>
      </c>
      <c r="O65" s="52" t="s">
        <v>139</v>
      </c>
      <c r="P65" s="52" t="s">
        <v>276</v>
      </c>
      <c r="Q65" s="52" t="s">
        <v>285</v>
      </c>
      <c r="R65" s="53">
        <v>33787</v>
      </c>
      <c r="S65" s="54">
        <v>13125</v>
      </c>
      <c r="W65" s="51">
        <v>27</v>
      </c>
      <c r="X65" s="52" t="s">
        <v>283</v>
      </c>
      <c r="Y65" s="52" t="s">
        <v>284</v>
      </c>
      <c r="Z65" s="52" t="s">
        <v>139</v>
      </c>
      <c r="AA65" s="52" t="s">
        <v>276</v>
      </c>
      <c r="AB65" s="52" t="s">
        <v>285</v>
      </c>
      <c r="AC65" s="53">
        <v>33787</v>
      </c>
      <c r="AD65" s="54">
        <v>13125</v>
      </c>
    </row>
    <row r="66" spans="1:30">
      <c r="A66" s="51">
        <v>32</v>
      </c>
      <c r="B66" s="52" t="s">
        <v>286</v>
      </c>
      <c r="C66" s="52" t="s">
        <v>241</v>
      </c>
      <c r="D66" s="52" t="s">
        <v>170</v>
      </c>
      <c r="E66" s="52" t="s">
        <v>276</v>
      </c>
      <c r="F66" s="52" t="s">
        <v>282</v>
      </c>
      <c r="G66" s="53">
        <v>30225</v>
      </c>
      <c r="H66" s="54">
        <v>15750</v>
      </c>
      <c r="L66" s="51">
        <v>32</v>
      </c>
      <c r="M66" s="52" t="s">
        <v>286</v>
      </c>
      <c r="N66" s="52" t="s">
        <v>241</v>
      </c>
      <c r="O66" s="52" t="s">
        <v>170</v>
      </c>
      <c r="P66" s="52" t="s">
        <v>276</v>
      </c>
      <c r="Q66" s="52" t="s">
        <v>282</v>
      </c>
      <c r="R66" s="53">
        <v>30225</v>
      </c>
      <c r="S66" s="54">
        <v>15750</v>
      </c>
      <c r="W66" s="51">
        <v>32</v>
      </c>
      <c r="X66" s="52" t="s">
        <v>286</v>
      </c>
      <c r="Y66" s="52" t="s">
        <v>241</v>
      </c>
      <c r="Z66" s="52" t="s">
        <v>170</v>
      </c>
      <c r="AA66" s="52" t="s">
        <v>276</v>
      </c>
      <c r="AB66" s="52" t="s">
        <v>282</v>
      </c>
      <c r="AC66" s="53">
        <v>30225</v>
      </c>
      <c r="AD66" s="54">
        <v>15750</v>
      </c>
    </row>
    <row r="67" spans="1:30">
      <c r="A67" s="51">
        <v>35</v>
      </c>
      <c r="B67" s="52" t="s">
        <v>287</v>
      </c>
      <c r="C67" s="52" t="s">
        <v>241</v>
      </c>
      <c r="D67" s="52" t="s">
        <v>144</v>
      </c>
      <c r="E67" s="52" t="s">
        <v>276</v>
      </c>
      <c r="F67" s="52" t="s">
        <v>282</v>
      </c>
      <c r="G67" s="53">
        <v>33729</v>
      </c>
      <c r="H67" s="54">
        <v>9275</v>
      </c>
      <c r="L67" s="51">
        <v>35</v>
      </c>
      <c r="M67" s="52" t="s">
        <v>287</v>
      </c>
      <c r="N67" s="52" t="s">
        <v>241</v>
      </c>
      <c r="O67" s="52" t="s">
        <v>144</v>
      </c>
      <c r="P67" s="52" t="s">
        <v>276</v>
      </c>
      <c r="Q67" s="52" t="s">
        <v>282</v>
      </c>
      <c r="R67" s="53">
        <v>33729</v>
      </c>
      <c r="S67" s="54">
        <v>9275</v>
      </c>
      <c r="W67" s="51">
        <v>35</v>
      </c>
      <c r="X67" s="52" t="s">
        <v>287</v>
      </c>
      <c r="Y67" s="52" t="s">
        <v>241</v>
      </c>
      <c r="Z67" s="52" t="s">
        <v>144</v>
      </c>
      <c r="AA67" s="52" t="s">
        <v>276</v>
      </c>
      <c r="AB67" s="52" t="s">
        <v>282</v>
      </c>
      <c r="AC67" s="53">
        <v>33729</v>
      </c>
      <c r="AD67" s="54">
        <v>9275</v>
      </c>
    </row>
    <row r="68" spans="1:30">
      <c r="A68" s="51">
        <v>37</v>
      </c>
      <c r="B68" s="52" t="s">
        <v>209</v>
      </c>
      <c r="C68" s="52" t="s">
        <v>288</v>
      </c>
      <c r="D68" s="52" t="s">
        <v>148</v>
      </c>
      <c r="E68" s="52" t="s">
        <v>276</v>
      </c>
      <c r="F68" s="52" t="s">
        <v>289</v>
      </c>
      <c r="G68" s="53">
        <v>30225</v>
      </c>
      <c r="H68" s="54">
        <v>24500</v>
      </c>
      <c r="L68" s="51">
        <v>37</v>
      </c>
      <c r="M68" s="52" t="s">
        <v>209</v>
      </c>
      <c r="N68" s="52" t="s">
        <v>288</v>
      </c>
      <c r="O68" s="52" t="s">
        <v>148</v>
      </c>
      <c r="P68" s="52" t="s">
        <v>276</v>
      </c>
      <c r="Q68" s="52" t="s">
        <v>289</v>
      </c>
      <c r="R68" s="53">
        <v>30225</v>
      </c>
      <c r="S68" s="54">
        <v>24500</v>
      </c>
      <c r="W68" s="51">
        <v>37</v>
      </c>
      <c r="X68" s="52" t="s">
        <v>209</v>
      </c>
      <c r="Y68" s="52" t="s">
        <v>288</v>
      </c>
      <c r="Z68" s="52" t="s">
        <v>148</v>
      </c>
      <c r="AA68" s="52" t="s">
        <v>276</v>
      </c>
      <c r="AB68" s="52" t="s">
        <v>289</v>
      </c>
      <c r="AC68" s="53">
        <v>30225</v>
      </c>
      <c r="AD68" s="54">
        <v>24500</v>
      </c>
    </row>
    <row r="69" spans="1:30">
      <c r="A69" s="51">
        <v>40</v>
      </c>
      <c r="B69" s="52" t="s">
        <v>290</v>
      </c>
      <c r="C69" s="52" t="s">
        <v>291</v>
      </c>
      <c r="D69" s="52" t="s">
        <v>139</v>
      </c>
      <c r="E69" s="52" t="s">
        <v>276</v>
      </c>
      <c r="F69" s="52" t="s">
        <v>282</v>
      </c>
      <c r="G69" s="53">
        <v>33510</v>
      </c>
      <c r="H69" s="54">
        <v>10500</v>
      </c>
      <c r="L69" s="51">
        <v>40</v>
      </c>
      <c r="M69" s="52" t="s">
        <v>290</v>
      </c>
      <c r="N69" s="52" t="s">
        <v>291</v>
      </c>
      <c r="O69" s="52" t="s">
        <v>139</v>
      </c>
      <c r="P69" s="52" t="s">
        <v>276</v>
      </c>
      <c r="Q69" s="52" t="s">
        <v>282</v>
      </c>
      <c r="R69" s="53">
        <v>33510</v>
      </c>
      <c r="S69" s="54">
        <v>10500</v>
      </c>
      <c r="W69" s="51">
        <v>40</v>
      </c>
      <c r="X69" s="52" t="s">
        <v>290</v>
      </c>
      <c r="Y69" s="52" t="s">
        <v>291</v>
      </c>
      <c r="Z69" s="52" t="s">
        <v>139</v>
      </c>
      <c r="AA69" s="52" t="s">
        <v>276</v>
      </c>
      <c r="AB69" s="52" t="s">
        <v>282</v>
      </c>
      <c r="AC69" s="53">
        <v>33510</v>
      </c>
      <c r="AD69" s="54">
        <v>10500</v>
      </c>
    </row>
    <row r="70" spans="1:30">
      <c r="A70" s="51">
        <v>49</v>
      </c>
      <c r="B70" s="52" t="s">
        <v>292</v>
      </c>
      <c r="C70" s="52" t="s">
        <v>293</v>
      </c>
      <c r="D70" s="52" t="s">
        <v>170</v>
      </c>
      <c r="E70" s="52" t="s">
        <v>276</v>
      </c>
      <c r="F70" s="52" t="s">
        <v>279</v>
      </c>
      <c r="G70" s="53">
        <v>32435</v>
      </c>
      <c r="H70" s="54">
        <v>15750</v>
      </c>
      <c r="L70" s="51">
        <v>49</v>
      </c>
      <c r="M70" s="52" t="s">
        <v>292</v>
      </c>
      <c r="N70" s="52" t="s">
        <v>293</v>
      </c>
      <c r="O70" s="52" t="s">
        <v>170</v>
      </c>
      <c r="P70" s="52" t="s">
        <v>276</v>
      </c>
      <c r="Q70" s="52" t="s">
        <v>279</v>
      </c>
      <c r="R70" s="53">
        <v>32435</v>
      </c>
      <c r="S70" s="54">
        <v>15750</v>
      </c>
      <c r="W70" s="51">
        <v>49</v>
      </c>
      <c r="X70" s="52" t="s">
        <v>292</v>
      </c>
      <c r="Y70" s="52" t="s">
        <v>293</v>
      </c>
      <c r="Z70" s="52" t="s">
        <v>170</v>
      </c>
      <c r="AA70" s="52" t="s">
        <v>276</v>
      </c>
      <c r="AB70" s="52" t="s">
        <v>279</v>
      </c>
      <c r="AC70" s="53">
        <v>32435</v>
      </c>
      <c r="AD70" s="54">
        <v>15750</v>
      </c>
    </row>
    <row r="71" spans="1:30">
      <c r="A71" s="51">
        <v>57</v>
      </c>
      <c r="B71" s="52" t="s">
        <v>294</v>
      </c>
      <c r="C71" s="52" t="s">
        <v>295</v>
      </c>
      <c r="D71" s="52" t="s">
        <v>139</v>
      </c>
      <c r="E71" s="52" t="s">
        <v>276</v>
      </c>
      <c r="F71" s="52" t="s">
        <v>296</v>
      </c>
      <c r="G71" s="53">
        <v>34098</v>
      </c>
      <c r="H71" s="54">
        <v>14875</v>
      </c>
      <c r="L71" s="51">
        <v>57</v>
      </c>
      <c r="M71" s="52" t="s">
        <v>294</v>
      </c>
      <c r="N71" s="52" t="s">
        <v>295</v>
      </c>
      <c r="O71" s="52" t="s">
        <v>139</v>
      </c>
      <c r="P71" s="52" t="s">
        <v>276</v>
      </c>
      <c r="Q71" s="52" t="s">
        <v>296</v>
      </c>
      <c r="R71" s="53">
        <v>34098</v>
      </c>
      <c r="S71" s="54">
        <v>14875</v>
      </c>
      <c r="W71" s="51">
        <v>57</v>
      </c>
      <c r="X71" s="52" t="s">
        <v>294</v>
      </c>
      <c r="Y71" s="52" t="s">
        <v>295</v>
      </c>
      <c r="Z71" s="52" t="s">
        <v>139</v>
      </c>
      <c r="AA71" s="52" t="s">
        <v>276</v>
      </c>
      <c r="AB71" s="52" t="s">
        <v>296</v>
      </c>
      <c r="AC71" s="53">
        <v>34098</v>
      </c>
      <c r="AD71" s="54">
        <v>14875</v>
      </c>
    </row>
    <row r="72" spans="1:30">
      <c r="A72" s="51">
        <v>59</v>
      </c>
      <c r="B72" s="52" t="s">
        <v>297</v>
      </c>
      <c r="C72" s="52" t="s">
        <v>298</v>
      </c>
      <c r="D72" s="52" t="s">
        <v>152</v>
      </c>
      <c r="E72" s="52" t="s">
        <v>276</v>
      </c>
      <c r="F72" s="52" t="s">
        <v>285</v>
      </c>
      <c r="G72" s="53">
        <v>31791</v>
      </c>
      <c r="H72" s="54">
        <v>19250</v>
      </c>
      <c r="L72" s="51">
        <v>59</v>
      </c>
      <c r="M72" s="52" t="s">
        <v>297</v>
      </c>
      <c r="N72" s="52" t="s">
        <v>298</v>
      </c>
      <c r="O72" s="52" t="s">
        <v>152</v>
      </c>
      <c r="P72" s="52" t="s">
        <v>276</v>
      </c>
      <c r="Q72" s="52" t="s">
        <v>285</v>
      </c>
      <c r="R72" s="53">
        <v>31791</v>
      </c>
      <c r="S72" s="54">
        <v>19250</v>
      </c>
      <c r="W72" s="51">
        <v>59</v>
      </c>
      <c r="X72" s="52" t="s">
        <v>297</v>
      </c>
      <c r="Y72" s="52" t="s">
        <v>298</v>
      </c>
      <c r="Z72" s="52" t="s">
        <v>152</v>
      </c>
      <c r="AA72" s="52" t="s">
        <v>276</v>
      </c>
      <c r="AB72" s="52" t="s">
        <v>285</v>
      </c>
      <c r="AC72" s="53">
        <v>31791</v>
      </c>
      <c r="AD72" s="54">
        <v>19250</v>
      </c>
    </row>
    <row r="73" spans="1:30">
      <c r="A73" s="51">
        <v>60</v>
      </c>
      <c r="B73" s="52" t="s">
        <v>299</v>
      </c>
      <c r="C73" s="52" t="s">
        <v>300</v>
      </c>
      <c r="D73" s="52" t="s">
        <v>144</v>
      </c>
      <c r="E73" s="52" t="s">
        <v>276</v>
      </c>
      <c r="F73" s="52" t="s">
        <v>301</v>
      </c>
      <c r="G73" s="53">
        <v>32105</v>
      </c>
      <c r="H73" s="54">
        <v>19250</v>
      </c>
      <c r="L73" s="51">
        <v>60</v>
      </c>
      <c r="M73" s="52" t="s">
        <v>299</v>
      </c>
      <c r="N73" s="52" t="s">
        <v>300</v>
      </c>
      <c r="O73" s="52" t="s">
        <v>144</v>
      </c>
      <c r="P73" s="52" t="s">
        <v>276</v>
      </c>
      <c r="Q73" s="52" t="s">
        <v>301</v>
      </c>
      <c r="R73" s="53">
        <v>32105</v>
      </c>
      <c r="S73" s="54">
        <v>19250</v>
      </c>
      <c r="W73" s="51">
        <v>60</v>
      </c>
      <c r="X73" s="52" t="s">
        <v>299</v>
      </c>
      <c r="Y73" s="52" t="s">
        <v>300</v>
      </c>
      <c r="Z73" s="52" t="s">
        <v>144</v>
      </c>
      <c r="AA73" s="52" t="s">
        <v>276</v>
      </c>
      <c r="AB73" s="52" t="s">
        <v>301</v>
      </c>
      <c r="AC73" s="53">
        <v>32105</v>
      </c>
      <c r="AD73" s="54">
        <v>19250</v>
      </c>
    </row>
    <row r="74" spans="1:30">
      <c r="A74" s="51">
        <v>64</v>
      </c>
      <c r="B74" s="52" t="s">
        <v>302</v>
      </c>
      <c r="C74" s="52" t="s">
        <v>303</v>
      </c>
      <c r="D74" s="52" t="s">
        <v>160</v>
      </c>
      <c r="E74" s="52" t="s">
        <v>276</v>
      </c>
      <c r="F74" s="52" t="s">
        <v>277</v>
      </c>
      <c r="G74" s="53">
        <v>32441</v>
      </c>
      <c r="H74" s="54">
        <v>17500</v>
      </c>
      <c r="L74" s="51">
        <v>64</v>
      </c>
      <c r="M74" s="52" t="s">
        <v>302</v>
      </c>
      <c r="N74" s="52" t="s">
        <v>303</v>
      </c>
      <c r="O74" s="52" t="s">
        <v>160</v>
      </c>
      <c r="P74" s="52" t="s">
        <v>276</v>
      </c>
      <c r="Q74" s="52" t="s">
        <v>277</v>
      </c>
      <c r="R74" s="53">
        <v>32441</v>
      </c>
      <c r="S74" s="54">
        <v>17500</v>
      </c>
      <c r="W74" s="51">
        <v>64</v>
      </c>
      <c r="X74" s="52" t="s">
        <v>302</v>
      </c>
      <c r="Y74" s="52" t="s">
        <v>303</v>
      </c>
      <c r="Z74" s="52" t="s">
        <v>160</v>
      </c>
      <c r="AA74" s="52" t="s">
        <v>276</v>
      </c>
      <c r="AB74" s="52" t="s">
        <v>277</v>
      </c>
      <c r="AC74" s="53">
        <v>32441</v>
      </c>
      <c r="AD74" s="54">
        <v>17500</v>
      </c>
    </row>
    <row r="75" spans="1:30">
      <c r="A75" s="51">
        <v>72</v>
      </c>
      <c r="B75" s="52" t="s">
        <v>304</v>
      </c>
      <c r="C75" s="52" t="s">
        <v>224</v>
      </c>
      <c r="D75" s="52" t="s">
        <v>165</v>
      </c>
      <c r="E75" s="52" t="s">
        <v>276</v>
      </c>
      <c r="F75" s="52" t="s">
        <v>289</v>
      </c>
      <c r="G75" s="53">
        <v>32438</v>
      </c>
      <c r="H75" s="54">
        <v>17500</v>
      </c>
      <c r="L75" s="51">
        <v>72</v>
      </c>
      <c r="M75" s="52" t="s">
        <v>304</v>
      </c>
      <c r="N75" s="52" t="s">
        <v>224</v>
      </c>
      <c r="O75" s="52" t="s">
        <v>165</v>
      </c>
      <c r="P75" s="52" t="s">
        <v>276</v>
      </c>
      <c r="Q75" s="52" t="s">
        <v>289</v>
      </c>
      <c r="R75" s="53">
        <v>32438</v>
      </c>
      <c r="S75" s="54">
        <v>17500</v>
      </c>
      <c r="W75" s="51">
        <v>72</v>
      </c>
      <c r="X75" s="52" t="s">
        <v>304</v>
      </c>
      <c r="Y75" s="52" t="s">
        <v>224</v>
      </c>
      <c r="Z75" s="52" t="s">
        <v>165</v>
      </c>
      <c r="AA75" s="52" t="s">
        <v>276</v>
      </c>
      <c r="AB75" s="52" t="s">
        <v>289</v>
      </c>
      <c r="AC75" s="53">
        <v>32438</v>
      </c>
      <c r="AD75" s="54">
        <v>17500</v>
      </c>
    </row>
    <row r="76" spans="1:30">
      <c r="A76" s="51">
        <v>81</v>
      </c>
      <c r="B76" s="52" t="s">
        <v>305</v>
      </c>
      <c r="C76" s="52" t="s">
        <v>306</v>
      </c>
      <c r="D76" s="52" t="s">
        <v>170</v>
      </c>
      <c r="E76" s="52" t="s">
        <v>276</v>
      </c>
      <c r="F76" s="52" t="s">
        <v>296</v>
      </c>
      <c r="G76" s="53">
        <v>32447</v>
      </c>
      <c r="H76" s="54">
        <v>17500</v>
      </c>
      <c r="L76" s="51">
        <v>81</v>
      </c>
      <c r="M76" s="52" t="s">
        <v>305</v>
      </c>
      <c r="N76" s="52" t="s">
        <v>306</v>
      </c>
      <c r="O76" s="52" t="s">
        <v>170</v>
      </c>
      <c r="P76" s="52" t="s">
        <v>276</v>
      </c>
      <c r="Q76" s="52" t="s">
        <v>296</v>
      </c>
      <c r="R76" s="53">
        <v>32447</v>
      </c>
      <c r="S76" s="54">
        <v>17500</v>
      </c>
      <c r="W76" s="51">
        <v>81</v>
      </c>
      <c r="X76" s="52" t="s">
        <v>305</v>
      </c>
      <c r="Y76" s="52" t="s">
        <v>306</v>
      </c>
      <c r="Z76" s="52" t="s">
        <v>170</v>
      </c>
      <c r="AA76" s="52" t="s">
        <v>276</v>
      </c>
      <c r="AB76" s="52" t="s">
        <v>296</v>
      </c>
      <c r="AC76" s="53">
        <v>32447</v>
      </c>
      <c r="AD76" s="54">
        <v>17500</v>
      </c>
    </row>
    <row r="77" spans="1:30">
      <c r="A77" s="51">
        <v>87</v>
      </c>
      <c r="B77" s="52" t="s">
        <v>307</v>
      </c>
      <c r="C77" s="52" t="s">
        <v>308</v>
      </c>
      <c r="D77" s="52" t="s">
        <v>144</v>
      </c>
      <c r="E77" s="52" t="s">
        <v>276</v>
      </c>
      <c r="F77" s="52" t="s">
        <v>277</v>
      </c>
      <c r="G77" s="53">
        <v>35811</v>
      </c>
      <c r="H77" s="54">
        <v>17500</v>
      </c>
      <c r="L77" s="51">
        <v>87</v>
      </c>
      <c r="M77" s="52" t="s">
        <v>307</v>
      </c>
      <c r="N77" s="52" t="s">
        <v>308</v>
      </c>
      <c r="O77" s="52" t="s">
        <v>144</v>
      </c>
      <c r="P77" s="52" t="s">
        <v>276</v>
      </c>
      <c r="Q77" s="52" t="s">
        <v>277</v>
      </c>
      <c r="R77" s="53">
        <v>35811</v>
      </c>
      <c r="S77" s="54">
        <v>17500</v>
      </c>
      <c r="W77" s="51">
        <v>87</v>
      </c>
      <c r="X77" s="52" t="s">
        <v>307</v>
      </c>
      <c r="Y77" s="52" t="s">
        <v>308</v>
      </c>
      <c r="Z77" s="52" t="s">
        <v>144</v>
      </c>
      <c r="AA77" s="52" t="s">
        <v>276</v>
      </c>
      <c r="AB77" s="52" t="s">
        <v>277</v>
      </c>
      <c r="AC77" s="53">
        <v>35811</v>
      </c>
      <c r="AD77" s="54">
        <v>17500</v>
      </c>
    </row>
    <row r="78" spans="1:30">
      <c r="A78" s="51">
        <v>93</v>
      </c>
      <c r="B78" s="52" t="s">
        <v>309</v>
      </c>
      <c r="C78" s="52" t="s">
        <v>151</v>
      </c>
      <c r="D78" s="52" t="s">
        <v>139</v>
      </c>
      <c r="E78" s="52" t="s">
        <v>276</v>
      </c>
      <c r="F78" s="52" t="s">
        <v>285</v>
      </c>
      <c r="G78" s="53">
        <v>32604</v>
      </c>
      <c r="H78" s="54">
        <v>17325</v>
      </c>
      <c r="L78" s="51">
        <v>93</v>
      </c>
      <c r="M78" s="52" t="s">
        <v>309</v>
      </c>
      <c r="N78" s="52" t="s">
        <v>151</v>
      </c>
      <c r="O78" s="52" t="s">
        <v>139</v>
      </c>
      <c r="P78" s="52" t="s">
        <v>276</v>
      </c>
      <c r="Q78" s="52" t="s">
        <v>285</v>
      </c>
      <c r="R78" s="53">
        <v>32604</v>
      </c>
      <c r="S78" s="54">
        <v>17325</v>
      </c>
      <c r="W78" s="51">
        <v>93</v>
      </c>
      <c r="X78" s="52" t="s">
        <v>309</v>
      </c>
      <c r="Y78" s="52" t="s">
        <v>151</v>
      </c>
      <c r="Z78" s="52" t="s">
        <v>139</v>
      </c>
      <c r="AA78" s="52" t="s">
        <v>276</v>
      </c>
      <c r="AB78" s="52" t="s">
        <v>285</v>
      </c>
      <c r="AC78" s="53">
        <v>32604</v>
      </c>
      <c r="AD78" s="54">
        <v>17325</v>
      </c>
    </row>
    <row r="79" spans="1:30">
      <c r="A79" s="51">
        <v>95</v>
      </c>
      <c r="B79" s="52" t="s">
        <v>310</v>
      </c>
      <c r="C79" s="52" t="s">
        <v>228</v>
      </c>
      <c r="D79" s="52" t="s">
        <v>144</v>
      </c>
      <c r="E79" s="52" t="s">
        <v>276</v>
      </c>
      <c r="F79" s="52" t="s">
        <v>285</v>
      </c>
      <c r="G79" s="53">
        <v>32606</v>
      </c>
      <c r="H79" s="54">
        <v>17325</v>
      </c>
      <c r="L79" s="51">
        <v>95</v>
      </c>
      <c r="M79" s="52" t="s">
        <v>310</v>
      </c>
      <c r="N79" s="52" t="s">
        <v>228</v>
      </c>
      <c r="O79" s="52" t="s">
        <v>144</v>
      </c>
      <c r="P79" s="52" t="s">
        <v>276</v>
      </c>
      <c r="Q79" s="52" t="s">
        <v>285</v>
      </c>
      <c r="R79" s="53">
        <v>32606</v>
      </c>
      <c r="S79" s="54">
        <v>17325</v>
      </c>
      <c r="W79" s="51">
        <v>95</v>
      </c>
      <c r="X79" s="52" t="s">
        <v>310</v>
      </c>
      <c r="Y79" s="52" t="s">
        <v>228</v>
      </c>
      <c r="Z79" s="52" t="s">
        <v>144</v>
      </c>
      <c r="AA79" s="52" t="s">
        <v>276</v>
      </c>
      <c r="AB79" s="52" t="s">
        <v>285</v>
      </c>
      <c r="AC79" s="53">
        <v>32606</v>
      </c>
      <c r="AD79" s="54">
        <v>17325</v>
      </c>
    </row>
    <row r="80" spans="1:30">
      <c r="A80" s="51">
        <v>97</v>
      </c>
      <c r="B80" s="52" t="s">
        <v>311</v>
      </c>
      <c r="C80" s="52" t="s">
        <v>312</v>
      </c>
      <c r="D80" s="52" t="s">
        <v>165</v>
      </c>
      <c r="E80" s="52" t="s">
        <v>276</v>
      </c>
      <c r="F80" s="52" t="s">
        <v>301</v>
      </c>
      <c r="G80" s="53">
        <v>32608</v>
      </c>
      <c r="H80" s="54">
        <v>17325</v>
      </c>
      <c r="L80" s="51">
        <v>97</v>
      </c>
      <c r="M80" s="52" t="s">
        <v>311</v>
      </c>
      <c r="N80" s="52" t="s">
        <v>312</v>
      </c>
      <c r="O80" s="52" t="s">
        <v>165</v>
      </c>
      <c r="P80" s="52" t="s">
        <v>276</v>
      </c>
      <c r="Q80" s="52" t="s">
        <v>301</v>
      </c>
      <c r="R80" s="53">
        <v>32608</v>
      </c>
      <c r="S80" s="54">
        <v>17325</v>
      </c>
      <c r="W80" s="51">
        <v>97</v>
      </c>
      <c r="X80" s="52" t="s">
        <v>311</v>
      </c>
      <c r="Y80" s="52" t="s">
        <v>312</v>
      </c>
      <c r="Z80" s="52" t="s">
        <v>165</v>
      </c>
      <c r="AA80" s="52" t="s">
        <v>276</v>
      </c>
      <c r="AB80" s="52" t="s">
        <v>301</v>
      </c>
      <c r="AC80" s="53">
        <v>32608</v>
      </c>
      <c r="AD80" s="54">
        <v>17325</v>
      </c>
    </row>
    <row r="81" spans="1:30">
      <c r="A81" s="51">
        <v>100</v>
      </c>
      <c r="B81" s="52" t="s">
        <v>313</v>
      </c>
      <c r="C81" s="52" t="s">
        <v>314</v>
      </c>
      <c r="D81" s="52" t="s">
        <v>148</v>
      </c>
      <c r="E81" s="52" t="s">
        <v>276</v>
      </c>
      <c r="F81" s="52" t="s">
        <v>277</v>
      </c>
      <c r="G81" s="53">
        <v>36193</v>
      </c>
      <c r="H81" s="54">
        <v>7875</v>
      </c>
      <c r="L81" s="51">
        <v>100</v>
      </c>
      <c r="M81" s="52" t="s">
        <v>313</v>
      </c>
      <c r="N81" s="52" t="s">
        <v>314</v>
      </c>
      <c r="O81" s="52" t="s">
        <v>148</v>
      </c>
      <c r="P81" s="52" t="s">
        <v>276</v>
      </c>
      <c r="Q81" s="52" t="s">
        <v>277</v>
      </c>
      <c r="R81" s="53">
        <v>36193</v>
      </c>
      <c r="S81" s="54">
        <v>7875</v>
      </c>
      <c r="W81" s="51">
        <v>100</v>
      </c>
      <c r="X81" s="52" t="s">
        <v>313</v>
      </c>
      <c r="Y81" s="52" t="s">
        <v>314</v>
      </c>
      <c r="Z81" s="52" t="s">
        <v>148</v>
      </c>
      <c r="AA81" s="52" t="s">
        <v>276</v>
      </c>
      <c r="AB81" s="52" t="s">
        <v>277</v>
      </c>
      <c r="AC81" s="53">
        <v>36193</v>
      </c>
      <c r="AD81" s="54">
        <v>7875</v>
      </c>
    </row>
    <row r="82" spans="1:30">
      <c r="A82" s="51">
        <v>7</v>
      </c>
      <c r="B82" s="52" t="s">
        <v>315</v>
      </c>
      <c r="C82" s="52" t="s">
        <v>316</v>
      </c>
      <c r="D82" s="52" t="s">
        <v>160</v>
      </c>
      <c r="E82" s="52" t="s">
        <v>317</v>
      </c>
      <c r="F82" s="52" t="s">
        <v>318</v>
      </c>
      <c r="G82" s="53">
        <v>33102</v>
      </c>
      <c r="H82" s="54">
        <v>12425</v>
      </c>
      <c r="L82" s="51">
        <v>7</v>
      </c>
      <c r="M82" s="52" t="s">
        <v>315</v>
      </c>
      <c r="N82" s="52" t="s">
        <v>316</v>
      </c>
      <c r="O82" s="52" t="s">
        <v>160</v>
      </c>
      <c r="P82" s="52" t="s">
        <v>317</v>
      </c>
      <c r="Q82" s="52" t="s">
        <v>318</v>
      </c>
      <c r="R82" s="53">
        <v>33102</v>
      </c>
      <c r="S82" s="54">
        <v>12425</v>
      </c>
      <c r="W82" s="51">
        <v>7</v>
      </c>
      <c r="X82" s="52" t="s">
        <v>315</v>
      </c>
      <c r="Y82" s="52" t="s">
        <v>316</v>
      </c>
      <c r="Z82" s="52" t="s">
        <v>160</v>
      </c>
      <c r="AA82" s="52" t="s">
        <v>317</v>
      </c>
      <c r="AB82" s="52" t="s">
        <v>318</v>
      </c>
      <c r="AC82" s="53">
        <v>33102</v>
      </c>
      <c r="AD82" s="54">
        <v>12425</v>
      </c>
    </row>
    <row r="83" spans="1:30">
      <c r="A83" s="51">
        <v>11</v>
      </c>
      <c r="B83" s="52" t="s">
        <v>319</v>
      </c>
      <c r="C83" s="52" t="s">
        <v>320</v>
      </c>
      <c r="D83" s="52" t="s">
        <v>148</v>
      </c>
      <c r="E83" s="52" t="s">
        <v>317</v>
      </c>
      <c r="F83" s="52" t="s">
        <v>318</v>
      </c>
      <c r="G83" s="53">
        <v>31402</v>
      </c>
      <c r="H83" s="54">
        <v>14875</v>
      </c>
      <c r="L83" s="51">
        <v>11</v>
      </c>
      <c r="M83" s="52" t="s">
        <v>319</v>
      </c>
      <c r="N83" s="52" t="s">
        <v>320</v>
      </c>
      <c r="O83" s="52" t="s">
        <v>148</v>
      </c>
      <c r="P83" s="52" t="s">
        <v>317</v>
      </c>
      <c r="Q83" s="52" t="s">
        <v>318</v>
      </c>
      <c r="R83" s="53">
        <v>31402</v>
      </c>
      <c r="S83" s="54">
        <v>14875</v>
      </c>
      <c r="W83" s="51">
        <v>11</v>
      </c>
      <c r="X83" s="52" t="s">
        <v>319</v>
      </c>
      <c r="Y83" s="52" t="s">
        <v>320</v>
      </c>
      <c r="Z83" s="52" t="s">
        <v>148</v>
      </c>
      <c r="AA83" s="52" t="s">
        <v>317</v>
      </c>
      <c r="AB83" s="52" t="s">
        <v>318</v>
      </c>
      <c r="AC83" s="53">
        <v>31402</v>
      </c>
      <c r="AD83" s="54">
        <v>14875</v>
      </c>
    </row>
    <row r="84" spans="1:30">
      <c r="A84" s="51">
        <v>18</v>
      </c>
      <c r="B84" s="52" t="s">
        <v>321</v>
      </c>
      <c r="C84" s="52" t="s">
        <v>322</v>
      </c>
      <c r="D84" s="52" t="s">
        <v>152</v>
      </c>
      <c r="E84" s="52" t="s">
        <v>317</v>
      </c>
      <c r="F84" s="52" t="s">
        <v>323</v>
      </c>
      <c r="G84" s="53">
        <v>30376</v>
      </c>
      <c r="H84" s="54">
        <v>15750</v>
      </c>
      <c r="L84" s="51">
        <v>18</v>
      </c>
      <c r="M84" s="52" t="s">
        <v>321</v>
      </c>
      <c r="N84" s="52" t="s">
        <v>322</v>
      </c>
      <c r="O84" s="52" t="s">
        <v>152</v>
      </c>
      <c r="P84" s="52" t="s">
        <v>317</v>
      </c>
      <c r="Q84" s="52" t="s">
        <v>323</v>
      </c>
      <c r="R84" s="53">
        <v>30376</v>
      </c>
      <c r="S84" s="54">
        <v>15750</v>
      </c>
      <c r="W84" s="51">
        <v>18</v>
      </c>
      <c r="X84" s="52" t="s">
        <v>321</v>
      </c>
      <c r="Y84" s="52" t="s">
        <v>322</v>
      </c>
      <c r="Z84" s="52" t="s">
        <v>152</v>
      </c>
      <c r="AA84" s="52" t="s">
        <v>317</v>
      </c>
      <c r="AB84" s="52" t="s">
        <v>323</v>
      </c>
      <c r="AC84" s="53">
        <v>30376</v>
      </c>
      <c r="AD84" s="54">
        <v>15750</v>
      </c>
    </row>
    <row r="85" spans="1:30">
      <c r="A85" s="51">
        <v>22</v>
      </c>
      <c r="B85" s="52" t="s">
        <v>324</v>
      </c>
      <c r="C85" s="52" t="s">
        <v>247</v>
      </c>
      <c r="D85" s="52" t="s">
        <v>144</v>
      </c>
      <c r="E85" s="52" t="s">
        <v>317</v>
      </c>
      <c r="F85" s="52" t="s">
        <v>323</v>
      </c>
      <c r="G85" s="53">
        <v>36318</v>
      </c>
      <c r="H85" s="54">
        <v>7875</v>
      </c>
      <c r="L85" s="51">
        <v>22</v>
      </c>
      <c r="M85" s="52" t="s">
        <v>324</v>
      </c>
      <c r="N85" s="52" t="s">
        <v>247</v>
      </c>
      <c r="O85" s="52" t="s">
        <v>144</v>
      </c>
      <c r="P85" s="52" t="s">
        <v>317</v>
      </c>
      <c r="Q85" s="52" t="s">
        <v>323</v>
      </c>
      <c r="R85" s="53">
        <v>36318</v>
      </c>
      <c r="S85" s="54">
        <v>7875</v>
      </c>
      <c r="W85" s="51">
        <v>22</v>
      </c>
      <c r="X85" s="52" t="s">
        <v>324</v>
      </c>
      <c r="Y85" s="52" t="s">
        <v>247</v>
      </c>
      <c r="Z85" s="52" t="s">
        <v>144</v>
      </c>
      <c r="AA85" s="52" t="s">
        <v>317</v>
      </c>
      <c r="AB85" s="52" t="s">
        <v>323</v>
      </c>
      <c r="AC85" s="53">
        <v>36318</v>
      </c>
      <c r="AD85" s="54">
        <v>7875</v>
      </c>
    </row>
    <row r="86" spans="1:30">
      <c r="A86" s="51">
        <v>23</v>
      </c>
      <c r="B86" s="52" t="s">
        <v>325</v>
      </c>
      <c r="C86" s="52" t="s">
        <v>252</v>
      </c>
      <c r="D86" s="52" t="s">
        <v>144</v>
      </c>
      <c r="E86" s="52" t="s">
        <v>317</v>
      </c>
      <c r="F86" s="52" t="s">
        <v>318</v>
      </c>
      <c r="G86" s="53">
        <v>36319</v>
      </c>
      <c r="H86" s="54">
        <v>7875</v>
      </c>
      <c r="L86" s="51">
        <v>23</v>
      </c>
      <c r="M86" s="52" t="s">
        <v>325</v>
      </c>
      <c r="N86" s="52" t="s">
        <v>252</v>
      </c>
      <c r="O86" s="52" t="s">
        <v>144</v>
      </c>
      <c r="P86" s="52" t="s">
        <v>317</v>
      </c>
      <c r="Q86" s="52" t="s">
        <v>318</v>
      </c>
      <c r="R86" s="53">
        <v>36319</v>
      </c>
      <c r="S86" s="54">
        <v>7875</v>
      </c>
      <c r="W86" s="51">
        <v>23</v>
      </c>
      <c r="X86" s="52" t="s">
        <v>325</v>
      </c>
      <c r="Y86" s="52" t="s">
        <v>252</v>
      </c>
      <c r="Z86" s="52" t="s">
        <v>144</v>
      </c>
      <c r="AA86" s="52" t="s">
        <v>317</v>
      </c>
      <c r="AB86" s="52" t="s">
        <v>318</v>
      </c>
      <c r="AC86" s="53">
        <v>36319</v>
      </c>
      <c r="AD86" s="54">
        <v>7875</v>
      </c>
    </row>
    <row r="87" spans="1:30">
      <c r="A87" s="51">
        <v>24</v>
      </c>
      <c r="B87" s="52" t="s">
        <v>163</v>
      </c>
      <c r="C87" s="52" t="s">
        <v>326</v>
      </c>
      <c r="D87" s="52" t="s">
        <v>139</v>
      </c>
      <c r="E87" s="52" t="s">
        <v>317</v>
      </c>
      <c r="F87" s="52" t="s">
        <v>323</v>
      </c>
      <c r="G87" s="53">
        <v>29362</v>
      </c>
      <c r="H87" s="54">
        <v>14875</v>
      </c>
      <c r="L87" s="51">
        <v>24</v>
      </c>
      <c r="M87" s="52" t="s">
        <v>163</v>
      </c>
      <c r="N87" s="52" t="s">
        <v>326</v>
      </c>
      <c r="O87" s="52" t="s">
        <v>139</v>
      </c>
      <c r="P87" s="52" t="s">
        <v>317</v>
      </c>
      <c r="Q87" s="52" t="s">
        <v>323</v>
      </c>
      <c r="R87" s="53">
        <v>29362</v>
      </c>
      <c r="S87" s="54">
        <v>14875</v>
      </c>
      <c r="W87" s="51">
        <v>24</v>
      </c>
      <c r="X87" s="52" t="s">
        <v>163</v>
      </c>
      <c r="Y87" s="52" t="s">
        <v>326</v>
      </c>
      <c r="Z87" s="52" t="s">
        <v>139</v>
      </c>
      <c r="AA87" s="52" t="s">
        <v>317</v>
      </c>
      <c r="AB87" s="52" t="s">
        <v>323</v>
      </c>
      <c r="AC87" s="53">
        <v>29362</v>
      </c>
      <c r="AD87" s="54">
        <v>14875</v>
      </c>
    </row>
    <row r="88" spans="1:30">
      <c r="A88" s="51">
        <v>28</v>
      </c>
      <c r="B88" s="52" t="s">
        <v>327</v>
      </c>
      <c r="C88" s="52" t="s">
        <v>328</v>
      </c>
      <c r="D88" s="52" t="s">
        <v>165</v>
      </c>
      <c r="E88" s="52" t="s">
        <v>317</v>
      </c>
      <c r="F88" s="52" t="s">
        <v>27</v>
      </c>
      <c r="G88" s="53">
        <v>34777</v>
      </c>
      <c r="H88" s="54">
        <v>10500</v>
      </c>
      <c r="L88" s="51">
        <v>28</v>
      </c>
      <c r="M88" s="52" t="s">
        <v>327</v>
      </c>
      <c r="N88" s="52" t="s">
        <v>328</v>
      </c>
      <c r="O88" s="52" t="s">
        <v>165</v>
      </c>
      <c r="P88" s="52" t="s">
        <v>317</v>
      </c>
      <c r="Q88" s="52" t="s">
        <v>27</v>
      </c>
      <c r="R88" s="53">
        <v>34777</v>
      </c>
      <c r="S88" s="54">
        <v>10500</v>
      </c>
      <c r="W88" s="51">
        <v>28</v>
      </c>
      <c r="X88" s="52" t="s">
        <v>327</v>
      </c>
      <c r="Y88" s="52" t="s">
        <v>328</v>
      </c>
      <c r="Z88" s="52" t="s">
        <v>165</v>
      </c>
      <c r="AA88" s="52" t="s">
        <v>317</v>
      </c>
      <c r="AB88" s="52" t="s">
        <v>27</v>
      </c>
      <c r="AC88" s="53">
        <v>34777</v>
      </c>
      <c r="AD88" s="54">
        <v>10500</v>
      </c>
    </row>
    <row r="89" spans="1:30">
      <c r="A89" s="51">
        <v>36</v>
      </c>
      <c r="B89" s="52" t="s">
        <v>163</v>
      </c>
      <c r="C89" s="52" t="s">
        <v>329</v>
      </c>
      <c r="D89" s="52" t="s">
        <v>160</v>
      </c>
      <c r="E89" s="52" t="s">
        <v>317</v>
      </c>
      <c r="F89" s="52" t="s">
        <v>330</v>
      </c>
      <c r="G89" s="53">
        <v>34580</v>
      </c>
      <c r="H89" s="54">
        <v>11725</v>
      </c>
      <c r="L89" s="51">
        <v>36</v>
      </c>
      <c r="M89" s="52" t="s">
        <v>163</v>
      </c>
      <c r="N89" s="52" t="s">
        <v>329</v>
      </c>
      <c r="O89" s="52" t="s">
        <v>160</v>
      </c>
      <c r="P89" s="52" t="s">
        <v>317</v>
      </c>
      <c r="Q89" s="52" t="s">
        <v>330</v>
      </c>
      <c r="R89" s="53">
        <v>34580</v>
      </c>
      <c r="S89" s="54">
        <v>11725</v>
      </c>
      <c r="W89" s="51">
        <v>36</v>
      </c>
      <c r="X89" s="52" t="s">
        <v>163</v>
      </c>
      <c r="Y89" s="52" t="s">
        <v>329</v>
      </c>
      <c r="Z89" s="52" t="s">
        <v>160</v>
      </c>
      <c r="AA89" s="52" t="s">
        <v>317</v>
      </c>
      <c r="AB89" s="52" t="s">
        <v>330</v>
      </c>
      <c r="AC89" s="53">
        <v>34580</v>
      </c>
      <c r="AD89" s="54">
        <v>11725</v>
      </c>
    </row>
    <row r="90" spans="1:30">
      <c r="A90" s="51">
        <v>43</v>
      </c>
      <c r="B90" s="52" t="s">
        <v>331</v>
      </c>
      <c r="C90" s="52" t="s">
        <v>295</v>
      </c>
      <c r="D90" s="52" t="s">
        <v>160</v>
      </c>
      <c r="E90" s="52" t="s">
        <v>317</v>
      </c>
      <c r="F90" s="52" t="s">
        <v>27</v>
      </c>
      <c r="G90" s="53">
        <v>32435</v>
      </c>
      <c r="H90" s="54">
        <v>15750</v>
      </c>
      <c r="L90" s="51">
        <v>43</v>
      </c>
      <c r="M90" s="52" t="s">
        <v>331</v>
      </c>
      <c r="N90" s="52" t="s">
        <v>295</v>
      </c>
      <c r="O90" s="52" t="s">
        <v>160</v>
      </c>
      <c r="P90" s="52" t="s">
        <v>317</v>
      </c>
      <c r="Q90" s="52" t="s">
        <v>27</v>
      </c>
      <c r="R90" s="53">
        <v>32435</v>
      </c>
      <c r="S90" s="54">
        <v>15750</v>
      </c>
      <c r="W90" s="51">
        <v>43</v>
      </c>
      <c r="X90" s="52" t="s">
        <v>331</v>
      </c>
      <c r="Y90" s="52" t="s">
        <v>295</v>
      </c>
      <c r="Z90" s="52" t="s">
        <v>160</v>
      </c>
      <c r="AA90" s="52" t="s">
        <v>317</v>
      </c>
      <c r="AB90" s="52" t="s">
        <v>27</v>
      </c>
      <c r="AC90" s="53">
        <v>32435</v>
      </c>
      <c r="AD90" s="54">
        <v>15750</v>
      </c>
    </row>
    <row r="91" spans="1:30">
      <c r="A91" s="51">
        <v>48</v>
      </c>
      <c r="B91" s="52" t="s">
        <v>332</v>
      </c>
      <c r="C91" s="52" t="s">
        <v>241</v>
      </c>
      <c r="D91" s="52" t="s">
        <v>170</v>
      </c>
      <c r="E91" s="52" t="s">
        <v>317</v>
      </c>
      <c r="F91" s="52" t="s">
        <v>333</v>
      </c>
      <c r="G91" s="53">
        <v>32435</v>
      </c>
      <c r="H91" s="54">
        <v>15750</v>
      </c>
      <c r="L91" s="51">
        <v>48</v>
      </c>
      <c r="M91" s="52" t="s">
        <v>332</v>
      </c>
      <c r="N91" s="52" t="s">
        <v>241</v>
      </c>
      <c r="O91" s="52" t="s">
        <v>170</v>
      </c>
      <c r="P91" s="52" t="s">
        <v>317</v>
      </c>
      <c r="Q91" s="52" t="s">
        <v>333</v>
      </c>
      <c r="R91" s="53">
        <v>32435</v>
      </c>
      <c r="S91" s="54">
        <v>15750</v>
      </c>
      <c r="W91" s="51">
        <v>48</v>
      </c>
      <c r="X91" s="52" t="s">
        <v>332</v>
      </c>
      <c r="Y91" s="52" t="s">
        <v>241</v>
      </c>
      <c r="Z91" s="52" t="s">
        <v>170</v>
      </c>
      <c r="AA91" s="52" t="s">
        <v>317</v>
      </c>
      <c r="AB91" s="52" t="s">
        <v>333</v>
      </c>
      <c r="AC91" s="53">
        <v>32435</v>
      </c>
      <c r="AD91" s="54">
        <v>15750</v>
      </c>
    </row>
    <row r="92" spans="1:30">
      <c r="A92" s="51">
        <v>50</v>
      </c>
      <c r="B92" s="52" t="s">
        <v>334</v>
      </c>
      <c r="C92" s="52" t="s">
        <v>239</v>
      </c>
      <c r="D92" s="52" t="s">
        <v>160</v>
      </c>
      <c r="E92" s="52" t="s">
        <v>317</v>
      </c>
      <c r="F92" s="52" t="s">
        <v>333</v>
      </c>
      <c r="G92" s="53">
        <v>32435</v>
      </c>
      <c r="H92" s="54">
        <v>15750</v>
      </c>
      <c r="L92" s="51">
        <v>50</v>
      </c>
      <c r="M92" s="52" t="s">
        <v>334</v>
      </c>
      <c r="N92" s="52" t="s">
        <v>239</v>
      </c>
      <c r="O92" s="52" t="s">
        <v>160</v>
      </c>
      <c r="P92" s="52" t="s">
        <v>317</v>
      </c>
      <c r="Q92" s="52" t="s">
        <v>333</v>
      </c>
      <c r="R92" s="53">
        <v>32435</v>
      </c>
      <c r="S92" s="54">
        <v>15750</v>
      </c>
      <c r="W92" s="51">
        <v>50</v>
      </c>
      <c r="X92" s="52" t="s">
        <v>334</v>
      </c>
      <c r="Y92" s="52" t="s">
        <v>239</v>
      </c>
      <c r="Z92" s="52" t="s">
        <v>160</v>
      </c>
      <c r="AA92" s="52" t="s">
        <v>317</v>
      </c>
      <c r="AB92" s="52" t="s">
        <v>333</v>
      </c>
      <c r="AC92" s="53">
        <v>32435</v>
      </c>
      <c r="AD92" s="54">
        <v>15750</v>
      </c>
    </row>
    <row r="93" spans="1:30">
      <c r="A93" s="51">
        <v>53</v>
      </c>
      <c r="B93" s="52" t="s">
        <v>335</v>
      </c>
      <c r="C93" s="52" t="s">
        <v>336</v>
      </c>
      <c r="D93" s="52" t="s">
        <v>170</v>
      </c>
      <c r="E93" s="52" t="s">
        <v>317</v>
      </c>
      <c r="F93" s="52" t="s">
        <v>337</v>
      </c>
      <c r="G93" s="53">
        <v>35034</v>
      </c>
      <c r="H93" s="54">
        <v>15750</v>
      </c>
      <c r="L93" s="51">
        <v>53</v>
      </c>
      <c r="M93" s="52" t="s">
        <v>335</v>
      </c>
      <c r="N93" s="52" t="s">
        <v>336</v>
      </c>
      <c r="O93" s="52" t="s">
        <v>170</v>
      </c>
      <c r="P93" s="52" t="s">
        <v>317</v>
      </c>
      <c r="Q93" s="52" t="s">
        <v>337</v>
      </c>
      <c r="R93" s="53">
        <v>35034</v>
      </c>
      <c r="S93" s="54">
        <v>15750</v>
      </c>
      <c r="W93" s="51">
        <v>53</v>
      </c>
      <c r="X93" s="52" t="s">
        <v>335</v>
      </c>
      <c r="Y93" s="52" t="s">
        <v>336</v>
      </c>
      <c r="Z93" s="52" t="s">
        <v>170</v>
      </c>
      <c r="AA93" s="52" t="s">
        <v>317</v>
      </c>
      <c r="AB93" s="52" t="s">
        <v>337</v>
      </c>
      <c r="AC93" s="53">
        <v>35034</v>
      </c>
      <c r="AD93" s="54">
        <v>15750</v>
      </c>
    </row>
    <row r="94" spans="1:30">
      <c r="A94" s="51">
        <v>56</v>
      </c>
      <c r="B94" s="52" t="s">
        <v>338</v>
      </c>
      <c r="C94" s="52" t="s">
        <v>339</v>
      </c>
      <c r="D94" s="52" t="s">
        <v>139</v>
      </c>
      <c r="E94" s="52" t="s">
        <v>317</v>
      </c>
      <c r="F94" s="52" t="s">
        <v>337</v>
      </c>
      <c r="G94" s="53">
        <v>33878</v>
      </c>
      <c r="H94" s="54">
        <v>14875</v>
      </c>
      <c r="L94" s="51">
        <v>56</v>
      </c>
      <c r="M94" s="52" t="s">
        <v>338</v>
      </c>
      <c r="N94" s="52" t="s">
        <v>339</v>
      </c>
      <c r="O94" s="52" t="s">
        <v>139</v>
      </c>
      <c r="P94" s="52" t="s">
        <v>317</v>
      </c>
      <c r="Q94" s="52" t="s">
        <v>337</v>
      </c>
      <c r="R94" s="53">
        <v>33878</v>
      </c>
      <c r="S94" s="54">
        <v>14875</v>
      </c>
      <c r="W94" s="51">
        <v>56</v>
      </c>
      <c r="X94" s="52" t="s">
        <v>338</v>
      </c>
      <c r="Y94" s="52" t="s">
        <v>339</v>
      </c>
      <c r="Z94" s="52" t="s">
        <v>139</v>
      </c>
      <c r="AA94" s="52" t="s">
        <v>317</v>
      </c>
      <c r="AB94" s="52" t="s">
        <v>337</v>
      </c>
      <c r="AC94" s="53">
        <v>33878</v>
      </c>
      <c r="AD94" s="54">
        <v>14875</v>
      </c>
    </row>
    <row r="95" spans="1:30">
      <c r="A95" s="51">
        <v>71</v>
      </c>
      <c r="B95" s="52" t="s">
        <v>340</v>
      </c>
      <c r="C95" s="52" t="s">
        <v>341</v>
      </c>
      <c r="D95" s="52" t="s">
        <v>165</v>
      </c>
      <c r="E95" s="52" t="s">
        <v>317</v>
      </c>
      <c r="F95" s="52" t="s">
        <v>342</v>
      </c>
      <c r="G95" s="53">
        <v>34763</v>
      </c>
      <c r="H95" s="54">
        <v>14000</v>
      </c>
      <c r="L95" s="51">
        <v>71</v>
      </c>
      <c r="M95" s="52" t="s">
        <v>340</v>
      </c>
      <c r="N95" s="52" t="s">
        <v>341</v>
      </c>
      <c r="O95" s="52" t="s">
        <v>165</v>
      </c>
      <c r="P95" s="52" t="s">
        <v>317</v>
      </c>
      <c r="Q95" s="52" t="s">
        <v>342</v>
      </c>
      <c r="R95" s="53">
        <v>34763</v>
      </c>
      <c r="S95" s="54">
        <v>14000</v>
      </c>
      <c r="W95" s="51">
        <v>71</v>
      </c>
      <c r="X95" s="52" t="s">
        <v>340</v>
      </c>
      <c r="Y95" s="52" t="s">
        <v>341</v>
      </c>
      <c r="Z95" s="52" t="s">
        <v>165</v>
      </c>
      <c r="AA95" s="52" t="s">
        <v>317</v>
      </c>
      <c r="AB95" s="52" t="s">
        <v>342</v>
      </c>
      <c r="AC95" s="53">
        <v>34763</v>
      </c>
      <c r="AD95" s="54">
        <v>14000</v>
      </c>
    </row>
    <row r="96" spans="1:30">
      <c r="A96" s="51">
        <v>76</v>
      </c>
      <c r="B96" s="52" t="s">
        <v>343</v>
      </c>
      <c r="C96" s="52" t="s">
        <v>167</v>
      </c>
      <c r="D96" s="52" t="s">
        <v>170</v>
      </c>
      <c r="E96" s="52" t="s">
        <v>317</v>
      </c>
      <c r="F96" s="52" t="s">
        <v>342</v>
      </c>
      <c r="G96" s="53">
        <v>32442</v>
      </c>
      <c r="H96" s="54">
        <v>17500</v>
      </c>
      <c r="L96" s="51">
        <v>76</v>
      </c>
      <c r="M96" s="52" t="s">
        <v>343</v>
      </c>
      <c r="N96" s="52" t="s">
        <v>167</v>
      </c>
      <c r="O96" s="52" t="s">
        <v>170</v>
      </c>
      <c r="P96" s="52" t="s">
        <v>317</v>
      </c>
      <c r="Q96" s="52" t="s">
        <v>342</v>
      </c>
      <c r="R96" s="53">
        <v>32442</v>
      </c>
      <c r="S96" s="54">
        <v>17500</v>
      </c>
      <c r="W96" s="51">
        <v>76</v>
      </c>
      <c r="X96" s="52" t="s">
        <v>343</v>
      </c>
      <c r="Y96" s="52" t="s">
        <v>167</v>
      </c>
      <c r="Z96" s="52" t="s">
        <v>170</v>
      </c>
      <c r="AA96" s="52" t="s">
        <v>317</v>
      </c>
      <c r="AB96" s="52" t="s">
        <v>342</v>
      </c>
      <c r="AC96" s="53">
        <v>32442</v>
      </c>
      <c r="AD96" s="54">
        <v>17500</v>
      </c>
    </row>
    <row r="97" spans="1:30">
      <c r="A97" s="51">
        <v>78</v>
      </c>
      <c r="B97" s="52" t="s">
        <v>344</v>
      </c>
      <c r="C97" s="52" t="s">
        <v>345</v>
      </c>
      <c r="D97" s="52" t="s">
        <v>139</v>
      </c>
      <c r="E97" s="52" t="s">
        <v>317</v>
      </c>
      <c r="F97" s="52" t="s">
        <v>27</v>
      </c>
      <c r="G97" s="53">
        <v>32444</v>
      </c>
      <c r="H97" s="54">
        <v>17500</v>
      </c>
      <c r="L97" s="51">
        <v>78</v>
      </c>
      <c r="M97" s="52" t="s">
        <v>344</v>
      </c>
      <c r="N97" s="52" t="s">
        <v>345</v>
      </c>
      <c r="O97" s="52" t="s">
        <v>139</v>
      </c>
      <c r="P97" s="52" t="s">
        <v>317</v>
      </c>
      <c r="Q97" s="52" t="s">
        <v>27</v>
      </c>
      <c r="R97" s="53">
        <v>32444</v>
      </c>
      <c r="S97" s="54">
        <v>17500</v>
      </c>
      <c r="W97" s="51">
        <v>78</v>
      </c>
      <c r="X97" s="52" t="s">
        <v>344</v>
      </c>
      <c r="Y97" s="52" t="s">
        <v>345</v>
      </c>
      <c r="Z97" s="52" t="s">
        <v>139</v>
      </c>
      <c r="AA97" s="52" t="s">
        <v>317</v>
      </c>
      <c r="AB97" s="52" t="s">
        <v>27</v>
      </c>
      <c r="AC97" s="53">
        <v>32444</v>
      </c>
      <c r="AD97" s="54">
        <v>17500</v>
      </c>
    </row>
    <row r="98" spans="1:30">
      <c r="A98" s="51">
        <v>88</v>
      </c>
      <c r="B98" s="52" t="s">
        <v>346</v>
      </c>
      <c r="C98" s="52" t="s">
        <v>347</v>
      </c>
      <c r="D98" s="52" t="s">
        <v>144</v>
      </c>
      <c r="E98" s="52" t="s">
        <v>317</v>
      </c>
      <c r="F98" s="52" t="s">
        <v>318</v>
      </c>
      <c r="G98" s="53">
        <v>35794</v>
      </c>
      <c r="H98" s="54">
        <v>7875</v>
      </c>
      <c r="L98" s="51">
        <v>88</v>
      </c>
      <c r="M98" s="52" t="s">
        <v>346</v>
      </c>
      <c r="N98" s="52" t="s">
        <v>347</v>
      </c>
      <c r="O98" s="52" t="s">
        <v>144</v>
      </c>
      <c r="P98" s="52" t="s">
        <v>317</v>
      </c>
      <c r="Q98" s="52" t="s">
        <v>318</v>
      </c>
      <c r="R98" s="53">
        <v>35794</v>
      </c>
      <c r="S98" s="54">
        <v>7875</v>
      </c>
      <c r="W98" s="51">
        <v>88</v>
      </c>
      <c r="X98" s="52" t="s">
        <v>346</v>
      </c>
      <c r="Y98" s="52" t="s">
        <v>347</v>
      </c>
      <c r="Z98" s="52" t="s">
        <v>144</v>
      </c>
      <c r="AA98" s="52" t="s">
        <v>317</v>
      </c>
      <c r="AB98" s="52" t="s">
        <v>318</v>
      </c>
      <c r="AC98" s="53">
        <v>35794</v>
      </c>
      <c r="AD98" s="54">
        <v>7875</v>
      </c>
    </row>
    <row r="99" spans="1:30">
      <c r="A99" s="51">
        <v>94</v>
      </c>
      <c r="B99" s="52" t="s">
        <v>348</v>
      </c>
      <c r="C99" s="52" t="s">
        <v>349</v>
      </c>
      <c r="D99" s="52" t="s">
        <v>144</v>
      </c>
      <c r="E99" s="52" t="s">
        <v>317</v>
      </c>
      <c r="F99" s="52" t="s">
        <v>330</v>
      </c>
      <c r="G99" s="53">
        <v>32605</v>
      </c>
      <c r="H99" s="54">
        <v>17325</v>
      </c>
      <c r="L99" s="51">
        <v>94</v>
      </c>
      <c r="M99" s="52" t="s">
        <v>348</v>
      </c>
      <c r="N99" s="52" t="s">
        <v>349</v>
      </c>
      <c r="O99" s="52" t="s">
        <v>144</v>
      </c>
      <c r="P99" s="52" t="s">
        <v>317</v>
      </c>
      <c r="Q99" s="52" t="s">
        <v>330</v>
      </c>
      <c r="R99" s="53">
        <v>32605</v>
      </c>
      <c r="S99" s="54">
        <v>17325</v>
      </c>
      <c r="W99" s="51">
        <v>94</v>
      </c>
      <c r="X99" s="52" t="s">
        <v>348</v>
      </c>
      <c r="Y99" s="52" t="s">
        <v>349</v>
      </c>
      <c r="Z99" s="52" t="s">
        <v>144</v>
      </c>
      <c r="AA99" s="52" t="s">
        <v>317</v>
      </c>
      <c r="AB99" s="52" t="s">
        <v>330</v>
      </c>
      <c r="AC99" s="53">
        <v>32605</v>
      </c>
      <c r="AD99" s="54">
        <v>17325</v>
      </c>
    </row>
    <row r="100" spans="1:30">
      <c r="A100" s="51">
        <v>96</v>
      </c>
      <c r="B100" s="52" t="s">
        <v>195</v>
      </c>
      <c r="C100" s="52" t="s">
        <v>275</v>
      </c>
      <c r="D100" s="52" t="s">
        <v>165</v>
      </c>
      <c r="E100" s="52" t="s">
        <v>317</v>
      </c>
      <c r="F100" s="52" t="s">
        <v>337</v>
      </c>
      <c r="G100" s="53">
        <v>32607</v>
      </c>
      <c r="H100" s="54">
        <v>17325</v>
      </c>
      <c r="L100" s="51">
        <v>96</v>
      </c>
      <c r="M100" s="52" t="s">
        <v>195</v>
      </c>
      <c r="N100" s="52" t="s">
        <v>275</v>
      </c>
      <c r="O100" s="52" t="s">
        <v>165</v>
      </c>
      <c r="P100" s="52" t="s">
        <v>317</v>
      </c>
      <c r="Q100" s="52" t="s">
        <v>337</v>
      </c>
      <c r="R100" s="53">
        <v>32607</v>
      </c>
      <c r="S100" s="54">
        <v>17325</v>
      </c>
      <c r="W100" s="51">
        <v>96</v>
      </c>
      <c r="X100" s="52" t="s">
        <v>195</v>
      </c>
      <c r="Y100" s="52" t="s">
        <v>275</v>
      </c>
      <c r="Z100" s="52" t="s">
        <v>165</v>
      </c>
      <c r="AA100" s="52" t="s">
        <v>317</v>
      </c>
      <c r="AB100" s="52" t="s">
        <v>337</v>
      </c>
      <c r="AC100" s="53">
        <v>32607</v>
      </c>
      <c r="AD100" s="54">
        <v>17325</v>
      </c>
    </row>
    <row r="101" spans="1:30">
      <c r="A101" s="51">
        <v>99</v>
      </c>
      <c r="B101" s="52" t="s">
        <v>350</v>
      </c>
      <c r="C101" s="52" t="s">
        <v>254</v>
      </c>
      <c r="D101" s="52" t="s">
        <v>148</v>
      </c>
      <c r="E101" s="52" t="s">
        <v>317</v>
      </c>
      <c r="F101" s="52" t="s">
        <v>27</v>
      </c>
      <c r="G101" s="53">
        <v>35794</v>
      </c>
      <c r="H101" s="54">
        <v>10500</v>
      </c>
      <c r="L101" s="51">
        <v>99</v>
      </c>
      <c r="M101" s="52" t="s">
        <v>350</v>
      </c>
      <c r="N101" s="52" t="s">
        <v>254</v>
      </c>
      <c r="O101" s="52" t="s">
        <v>148</v>
      </c>
      <c r="P101" s="52" t="s">
        <v>317</v>
      </c>
      <c r="Q101" s="52" t="s">
        <v>27</v>
      </c>
      <c r="R101" s="53">
        <v>35794</v>
      </c>
      <c r="S101" s="54">
        <v>10500</v>
      </c>
      <c r="W101" s="51">
        <v>99</v>
      </c>
      <c r="X101" s="52" t="s">
        <v>350</v>
      </c>
      <c r="Y101" s="52" t="s">
        <v>254</v>
      </c>
      <c r="Z101" s="52" t="s">
        <v>148</v>
      </c>
      <c r="AA101" s="52" t="s">
        <v>317</v>
      </c>
      <c r="AB101" s="52" t="s">
        <v>27</v>
      </c>
      <c r="AC101" s="53">
        <v>35794</v>
      </c>
      <c r="AD101" s="54">
        <v>10500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4"/>
  <sheetViews>
    <sheetView workbookViewId="0">
      <selection activeCell="P15" sqref="P15"/>
    </sheetView>
  </sheetViews>
  <sheetFormatPr defaultRowHeight="15"/>
  <sheetData>
    <row r="2" spans="1:10" ht="30">
      <c r="A2" s="76" t="s">
        <v>131</v>
      </c>
      <c r="B2" s="76" t="s">
        <v>130</v>
      </c>
      <c r="C2" s="76" t="s">
        <v>354</v>
      </c>
      <c r="D2" s="76" t="s">
        <v>355</v>
      </c>
      <c r="E2" s="76" t="s">
        <v>356</v>
      </c>
      <c r="F2" s="76" t="s">
        <v>357</v>
      </c>
      <c r="G2" s="76" t="s">
        <v>358</v>
      </c>
      <c r="H2" s="76" t="s">
        <v>359</v>
      </c>
      <c r="I2" s="76" t="s">
        <v>360</v>
      </c>
      <c r="J2" s="76" t="s">
        <v>361</v>
      </c>
    </row>
    <row r="3" spans="1:10">
      <c r="A3" t="s">
        <v>362</v>
      </c>
      <c r="B3" t="s">
        <v>363</v>
      </c>
      <c r="C3" t="s">
        <v>364</v>
      </c>
      <c r="D3" t="s">
        <v>365</v>
      </c>
      <c r="E3" s="77">
        <v>80.099999999999994</v>
      </c>
      <c r="F3" s="77">
        <v>44.62</v>
      </c>
      <c r="G3" s="77">
        <f t="shared" ref="G3:G44" si="0">F3*E3</f>
        <v>3574.0619999999994</v>
      </c>
      <c r="H3" t="s">
        <v>366</v>
      </c>
      <c r="I3" t="s">
        <v>367</v>
      </c>
      <c r="J3" t="s">
        <v>368</v>
      </c>
    </row>
    <row r="4" spans="1:10">
      <c r="A4" t="s">
        <v>369</v>
      </c>
      <c r="B4" t="s">
        <v>370</v>
      </c>
      <c r="C4" t="s">
        <v>371</v>
      </c>
      <c r="D4" t="s">
        <v>372</v>
      </c>
      <c r="E4" s="77">
        <v>82.4</v>
      </c>
      <c r="F4" s="77">
        <v>24.54</v>
      </c>
      <c r="G4" s="77">
        <f t="shared" si="0"/>
        <v>2022.096</v>
      </c>
      <c r="H4" t="s">
        <v>366</v>
      </c>
      <c r="I4" t="s">
        <v>367</v>
      </c>
      <c r="J4" t="s">
        <v>368</v>
      </c>
    </row>
    <row r="5" spans="1:10">
      <c r="A5" t="s">
        <v>373</v>
      </c>
      <c r="B5" t="s">
        <v>374</v>
      </c>
      <c r="C5" t="s">
        <v>139</v>
      </c>
      <c r="D5" t="s">
        <v>365</v>
      </c>
      <c r="E5" s="77">
        <v>39.9</v>
      </c>
      <c r="F5" s="77">
        <v>41.66</v>
      </c>
      <c r="G5" s="77">
        <f t="shared" si="0"/>
        <v>1662.2339999999997</v>
      </c>
      <c r="H5" t="s">
        <v>375</v>
      </c>
      <c r="I5" t="s">
        <v>376</v>
      </c>
      <c r="J5" t="s">
        <v>368</v>
      </c>
    </row>
    <row r="6" spans="1:10">
      <c r="A6" t="s">
        <v>377</v>
      </c>
      <c r="B6" t="s">
        <v>378</v>
      </c>
      <c r="C6" t="s">
        <v>139</v>
      </c>
      <c r="D6" t="s">
        <v>379</v>
      </c>
      <c r="E6" s="77">
        <v>32.4</v>
      </c>
      <c r="F6" s="77">
        <v>14.37</v>
      </c>
      <c r="G6" s="77">
        <f t="shared" si="0"/>
        <v>465.58799999999997</v>
      </c>
      <c r="H6" t="s">
        <v>366</v>
      </c>
      <c r="I6" t="s">
        <v>376</v>
      </c>
      <c r="J6" t="s">
        <v>380</v>
      </c>
    </row>
    <row r="7" spans="1:10">
      <c r="A7" t="s">
        <v>381</v>
      </c>
      <c r="B7" t="s">
        <v>382</v>
      </c>
      <c r="C7" t="s">
        <v>383</v>
      </c>
      <c r="D7" t="s">
        <v>384</v>
      </c>
      <c r="E7" s="77">
        <v>84.6</v>
      </c>
      <c r="F7" s="77">
        <v>29.76</v>
      </c>
      <c r="G7" s="77">
        <f t="shared" si="0"/>
        <v>2517.6959999999999</v>
      </c>
      <c r="H7" t="s">
        <v>366</v>
      </c>
      <c r="I7" t="s">
        <v>376</v>
      </c>
      <c r="J7" t="s">
        <v>380</v>
      </c>
    </row>
    <row r="8" spans="1:10">
      <c r="A8" t="s">
        <v>381</v>
      </c>
      <c r="B8" t="s">
        <v>382</v>
      </c>
      <c r="C8" t="s">
        <v>383</v>
      </c>
      <c r="D8" t="s">
        <v>384</v>
      </c>
      <c r="E8" s="77">
        <v>84.6</v>
      </c>
      <c r="F8" s="77">
        <v>29.76</v>
      </c>
      <c r="G8" s="77">
        <f t="shared" si="0"/>
        <v>2517.6959999999999</v>
      </c>
      <c r="H8" t="s">
        <v>366</v>
      </c>
      <c r="I8" t="s">
        <v>376</v>
      </c>
      <c r="J8" t="s">
        <v>380</v>
      </c>
    </row>
    <row r="9" spans="1:10">
      <c r="A9" t="s">
        <v>385</v>
      </c>
      <c r="B9" t="s">
        <v>386</v>
      </c>
      <c r="C9" t="s">
        <v>387</v>
      </c>
      <c r="D9" t="s">
        <v>372</v>
      </c>
      <c r="E9" s="77">
        <v>16.2</v>
      </c>
      <c r="F9" s="77">
        <v>33.04</v>
      </c>
      <c r="G9" s="77">
        <f t="shared" si="0"/>
        <v>535.24799999999993</v>
      </c>
      <c r="H9" t="s">
        <v>366</v>
      </c>
      <c r="I9" t="s">
        <v>367</v>
      </c>
      <c r="J9" t="s">
        <v>380</v>
      </c>
    </row>
    <row r="10" spans="1:10">
      <c r="A10" t="s">
        <v>388</v>
      </c>
      <c r="B10" t="s">
        <v>389</v>
      </c>
      <c r="C10" t="s">
        <v>390</v>
      </c>
      <c r="D10" t="s">
        <v>384</v>
      </c>
      <c r="E10" s="77">
        <v>40</v>
      </c>
      <c r="F10" s="77">
        <v>17.88</v>
      </c>
      <c r="G10" s="77">
        <f t="shared" si="0"/>
        <v>715.19999999999993</v>
      </c>
      <c r="H10" t="s">
        <v>375</v>
      </c>
      <c r="I10" t="s">
        <v>376</v>
      </c>
      <c r="J10" t="s">
        <v>368</v>
      </c>
    </row>
    <row r="11" spans="1:10">
      <c r="A11" t="s">
        <v>391</v>
      </c>
      <c r="B11" t="s">
        <v>389</v>
      </c>
      <c r="C11" t="s">
        <v>148</v>
      </c>
      <c r="D11" t="s">
        <v>365</v>
      </c>
      <c r="E11" s="77">
        <v>33.200000000000003</v>
      </c>
      <c r="F11" s="77">
        <v>24.05</v>
      </c>
      <c r="G11" s="77">
        <f t="shared" si="0"/>
        <v>798.46</v>
      </c>
      <c r="H11" t="s">
        <v>366</v>
      </c>
      <c r="I11" t="s">
        <v>367</v>
      </c>
      <c r="J11" t="s">
        <v>368</v>
      </c>
    </row>
    <row r="12" spans="1:10">
      <c r="A12" t="s">
        <v>392</v>
      </c>
      <c r="B12" t="s">
        <v>393</v>
      </c>
      <c r="C12" t="s">
        <v>371</v>
      </c>
      <c r="D12" t="s">
        <v>379</v>
      </c>
      <c r="E12" s="77">
        <v>87.6</v>
      </c>
      <c r="F12" s="77">
        <v>23</v>
      </c>
      <c r="G12" s="77">
        <f t="shared" si="0"/>
        <v>2014.8</v>
      </c>
      <c r="H12" t="s">
        <v>375</v>
      </c>
      <c r="I12" t="s">
        <v>367</v>
      </c>
      <c r="J12" t="s">
        <v>368</v>
      </c>
    </row>
    <row r="13" spans="1:10">
      <c r="A13" t="s">
        <v>394</v>
      </c>
      <c r="B13" t="s">
        <v>395</v>
      </c>
      <c r="C13" t="s">
        <v>139</v>
      </c>
      <c r="D13" t="s">
        <v>384</v>
      </c>
      <c r="E13" s="77">
        <v>95</v>
      </c>
      <c r="F13" s="77">
        <v>48.63</v>
      </c>
      <c r="G13" s="77">
        <f t="shared" si="0"/>
        <v>4619.8500000000004</v>
      </c>
      <c r="H13" t="s">
        <v>366</v>
      </c>
      <c r="I13" t="s">
        <v>367</v>
      </c>
      <c r="J13" t="s">
        <v>380</v>
      </c>
    </row>
    <row r="14" spans="1:10">
      <c r="A14" t="s">
        <v>394</v>
      </c>
      <c r="B14" t="s">
        <v>395</v>
      </c>
      <c r="C14" t="s">
        <v>139</v>
      </c>
      <c r="D14" t="s">
        <v>384</v>
      </c>
      <c r="E14" s="77">
        <v>95</v>
      </c>
      <c r="F14" s="77">
        <v>48.63</v>
      </c>
      <c r="G14" s="77">
        <f t="shared" si="0"/>
        <v>4619.8500000000004</v>
      </c>
      <c r="H14" t="s">
        <v>366</v>
      </c>
      <c r="I14" t="s">
        <v>367</v>
      </c>
      <c r="J14" t="s">
        <v>380</v>
      </c>
    </row>
    <row r="15" spans="1:10">
      <c r="A15" t="s">
        <v>396</v>
      </c>
      <c r="B15" t="s">
        <v>397</v>
      </c>
      <c r="C15" t="s">
        <v>139</v>
      </c>
      <c r="D15" t="s">
        <v>398</v>
      </c>
      <c r="E15" s="77">
        <v>78.400000000000006</v>
      </c>
      <c r="F15" s="77">
        <v>44.98</v>
      </c>
      <c r="G15" s="77">
        <f t="shared" si="0"/>
        <v>3526.4319999999998</v>
      </c>
      <c r="H15" t="s">
        <v>375</v>
      </c>
      <c r="I15" t="s">
        <v>367</v>
      </c>
      <c r="J15" t="s">
        <v>380</v>
      </c>
    </row>
    <row r="16" spans="1:10">
      <c r="A16" t="s">
        <v>399</v>
      </c>
      <c r="B16" t="s">
        <v>400</v>
      </c>
      <c r="C16" t="s">
        <v>139</v>
      </c>
      <c r="D16" t="s">
        <v>401</v>
      </c>
      <c r="E16" s="77">
        <v>10.199999999999999</v>
      </c>
      <c r="F16" s="77">
        <v>23.74</v>
      </c>
      <c r="G16" s="77">
        <f t="shared" si="0"/>
        <v>242.14799999999997</v>
      </c>
      <c r="H16" t="s">
        <v>366</v>
      </c>
      <c r="I16" t="s">
        <v>376</v>
      </c>
      <c r="J16" t="s">
        <v>368</v>
      </c>
    </row>
    <row r="17" spans="1:10">
      <c r="A17" t="s">
        <v>402</v>
      </c>
      <c r="B17" t="s">
        <v>403</v>
      </c>
      <c r="C17" t="s">
        <v>383</v>
      </c>
      <c r="D17" t="s">
        <v>384</v>
      </c>
      <c r="E17" s="77">
        <v>13.2</v>
      </c>
      <c r="F17" s="77">
        <v>12.06</v>
      </c>
      <c r="G17" s="77">
        <f t="shared" si="0"/>
        <v>159.19200000000001</v>
      </c>
      <c r="H17" t="s">
        <v>366</v>
      </c>
      <c r="I17" t="s">
        <v>376</v>
      </c>
      <c r="J17" t="s">
        <v>380</v>
      </c>
    </row>
    <row r="18" spans="1:10">
      <c r="A18" t="s">
        <v>404</v>
      </c>
      <c r="B18" t="s">
        <v>403</v>
      </c>
      <c r="C18" t="s">
        <v>371</v>
      </c>
      <c r="D18" t="s">
        <v>365</v>
      </c>
      <c r="E18" s="77">
        <v>70.599999999999994</v>
      </c>
      <c r="F18" s="77">
        <v>20.84</v>
      </c>
      <c r="G18" s="77">
        <f t="shared" si="0"/>
        <v>1471.3039999999999</v>
      </c>
      <c r="H18" t="s">
        <v>366</v>
      </c>
      <c r="I18" t="s">
        <v>376</v>
      </c>
      <c r="J18" t="s">
        <v>368</v>
      </c>
    </row>
    <row r="19" spans="1:10">
      <c r="A19" t="s">
        <v>405</v>
      </c>
      <c r="B19" t="s">
        <v>406</v>
      </c>
      <c r="C19" t="s">
        <v>390</v>
      </c>
      <c r="D19" t="s">
        <v>372</v>
      </c>
      <c r="E19" s="77">
        <v>26.6</v>
      </c>
      <c r="F19" s="77">
        <v>15.99</v>
      </c>
      <c r="G19" s="77">
        <f t="shared" si="0"/>
        <v>425.334</v>
      </c>
      <c r="H19" t="s">
        <v>375</v>
      </c>
      <c r="I19" t="s">
        <v>376</v>
      </c>
      <c r="J19" t="s">
        <v>380</v>
      </c>
    </row>
    <row r="20" spans="1:10">
      <c r="A20" t="s">
        <v>407</v>
      </c>
      <c r="B20" t="s">
        <v>267</v>
      </c>
      <c r="C20" t="s">
        <v>383</v>
      </c>
      <c r="D20" t="s">
        <v>401</v>
      </c>
      <c r="E20" s="77">
        <v>80.400000000000006</v>
      </c>
      <c r="F20" s="77">
        <v>16.53</v>
      </c>
      <c r="G20" s="77">
        <f t="shared" si="0"/>
        <v>1329.0120000000002</v>
      </c>
      <c r="H20" t="s">
        <v>375</v>
      </c>
      <c r="I20" t="s">
        <v>367</v>
      </c>
      <c r="J20" t="s">
        <v>368</v>
      </c>
    </row>
    <row r="21" spans="1:10">
      <c r="A21" t="s">
        <v>408</v>
      </c>
      <c r="B21" t="s">
        <v>409</v>
      </c>
      <c r="C21" t="s">
        <v>371</v>
      </c>
      <c r="D21" t="s">
        <v>398</v>
      </c>
      <c r="E21" s="77">
        <v>46.4</v>
      </c>
      <c r="F21" s="77">
        <v>40.799999999999997</v>
      </c>
      <c r="G21" s="77">
        <f t="shared" si="0"/>
        <v>1893.12</v>
      </c>
      <c r="H21" t="s">
        <v>375</v>
      </c>
      <c r="I21" t="s">
        <v>376</v>
      </c>
      <c r="J21" t="s">
        <v>380</v>
      </c>
    </row>
    <row r="22" spans="1:10">
      <c r="A22" t="s">
        <v>408</v>
      </c>
      <c r="B22" t="s">
        <v>409</v>
      </c>
      <c r="C22" t="s">
        <v>371</v>
      </c>
      <c r="D22" t="s">
        <v>398</v>
      </c>
      <c r="E22" s="77">
        <v>46.4</v>
      </c>
      <c r="F22" s="77">
        <v>39.799999999999997</v>
      </c>
      <c r="G22" s="77">
        <f t="shared" si="0"/>
        <v>1846.7199999999998</v>
      </c>
      <c r="H22" t="s">
        <v>375</v>
      </c>
      <c r="I22" t="s">
        <v>376</v>
      </c>
      <c r="J22" t="s">
        <v>380</v>
      </c>
    </row>
    <row r="23" spans="1:10">
      <c r="A23" t="s">
        <v>408</v>
      </c>
      <c r="B23" t="s">
        <v>409</v>
      </c>
      <c r="C23" t="s">
        <v>371</v>
      </c>
      <c r="D23" t="s">
        <v>398</v>
      </c>
      <c r="E23" s="77">
        <v>46.4</v>
      </c>
      <c r="F23" s="77">
        <v>38.799999999999997</v>
      </c>
      <c r="G23" s="77">
        <f t="shared" si="0"/>
        <v>1800.3199999999997</v>
      </c>
      <c r="H23" t="s">
        <v>375</v>
      </c>
      <c r="I23" t="s">
        <v>376</v>
      </c>
      <c r="J23" t="s">
        <v>380</v>
      </c>
    </row>
    <row r="24" spans="1:10">
      <c r="A24" t="s">
        <v>410</v>
      </c>
      <c r="B24" t="s">
        <v>411</v>
      </c>
      <c r="C24" t="s">
        <v>383</v>
      </c>
      <c r="D24" t="s">
        <v>384</v>
      </c>
      <c r="E24" s="77">
        <v>78.5</v>
      </c>
      <c r="F24" s="77">
        <v>28.73</v>
      </c>
      <c r="G24" s="77">
        <f t="shared" si="0"/>
        <v>2255.3049999999998</v>
      </c>
      <c r="H24" t="s">
        <v>366</v>
      </c>
      <c r="I24" t="s">
        <v>376</v>
      </c>
      <c r="J24" t="s">
        <v>368</v>
      </c>
    </row>
    <row r="25" spans="1:10">
      <c r="A25" t="s">
        <v>412</v>
      </c>
      <c r="B25" t="s">
        <v>413</v>
      </c>
      <c r="C25" t="s">
        <v>364</v>
      </c>
      <c r="D25" t="s">
        <v>398</v>
      </c>
      <c r="E25" s="77">
        <v>59.1</v>
      </c>
      <c r="F25" s="77">
        <v>34.83</v>
      </c>
      <c r="G25" s="77">
        <f t="shared" si="0"/>
        <v>2058.453</v>
      </c>
      <c r="H25" t="s">
        <v>375</v>
      </c>
      <c r="I25" t="s">
        <v>367</v>
      </c>
      <c r="J25" t="s">
        <v>380</v>
      </c>
    </row>
    <row r="26" spans="1:10">
      <c r="A26" t="s">
        <v>414</v>
      </c>
      <c r="B26" t="s">
        <v>415</v>
      </c>
      <c r="C26" t="s">
        <v>364</v>
      </c>
      <c r="D26" t="s">
        <v>401</v>
      </c>
      <c r="E26" s="77">
        <v>22.5</v>
      </c>
      <c r="F26" s="77">
        <v>11.51</v>
      </c>
      <c r="G26" s="77">
        <f t="shared" si="0"/>
        <v>258.97500000000002</v>
      </c>
      <c r="H26" t="s">
        <v>366</v>
      </c>
      <c r="I26" t="s">
        <v>376</v>
      </c>
      <c r="J26" t="s">
        <v>380</v>
      </c>
    </row>
    <row r="27" spans="1:10">
      <c r="A27" t="s">
        <v>416</v>
      </c>
      <c r="B27" t="s">
        <v>417</v>
      </c>
      <c r="C27" t="s">
        <v>390</v>
      </c>
      <c r="D27" t="s">
        <v>379</v>
      </c>
      <c r="E27" s="77">
        <v>15.1</v>
      </c>
      <c r="F27" s="77">
        <v>45.09</v>
      </c>
      <c r="G27" s="77">
        <f t="shared" si="0"/>
        <v>680.85900000000004</v>
      </c>
      <c r="H27" t="s">
        <v>366</v>
      </c>
      <c r="I27" t="s">
        <v>367</v>
      </c>
      <c r="J27" t="s">
        <v>380</v>
      </c>
    </row>
    <row r="28" spans="1:10">
      <c r="A28" t="s">
        <v>418</v>
      </c>
      <c r="B28" t="s">
        <v>419</v>
      </c>
      <c r="C28" t="s">
        <v>387</v>
      </c>
      <c r="D28" t="s">
        <v>420</v>
      </c>
      <c r="E28" s="77">
        <v>52.36</v>
      </c>
      <c r="F28" s="77">
        <v>64.37</v>
      </c>
      <c r="G28" s="77">
        <f t="shared" si="0"/>
        <v>3370.4132000000004</v>
      </c>
      <c r="H28" t="s">
        <v>366</v>
      </c>
      <c r="I28" t="s">
        <v>376</v>
      </c>
      <c r="J28" t="s">
        <v>368</v>
      </c>
    </row>
    <row r="29" spans="1:10">
      <c r="A29" t="s">
        <v>421</v>
      </c>
      <c r="B29" t="s">
        <v>422</v>
      </c>
      <c r="C29" t="s">
        <v>364</v>
      </c>
      <c r="D29" t="s">
        <v>379</v>
      </c>
      <c r="E29" s="77">
        <v>97.2</v>
      </c>
      <c r="F29" s="77">
        <v>30.3</v>
      </c>
      <c r="G29" s="77">
        <f t="shared" si="0"/>
        <v>2945.1600000000003</v>
      </c>
      <c r="H29" t="s">
        <v>366</v>
      </c>
      <c r="I29" t="s">
        <v>367</v>
      </c>
      <c r="J29" t="s">
        <v>380</v>
      </c>
    </row>
    <row r="30" spans="1:10">
      <c r="A30" t="s">
        <v>421</v>
      </c>
      <c r="B30" t="s">
        <v>422</v>
      </c>
      <c r="C30" t="s">
        <v>364</v>
      </c>
      <c r="D30" t="s">
        <v>379</v>
      </c>
      <c r="E30" s="77">
        <v>97.2</v>
      </c>
      <c r="F30" s="77">
        <v>30.3</v>
      </c>
      <c r="G30" s="77">
        <f t="shared" si="0"/>
        <v>2945.1600000000003</v>
      </c>
      <c r="H30" t="s">
        <v>366</v>
      </c>
      <c r="I30" t="s">
        <v>367</v>
      </c>
      <c r="J30" t="s">
        <v>380</v>
      </c>
    </row>
    <row r="31" spans="1:10">
      <c r="A31" t="s">
        <v>423</v>
      </c>
      <c r="B31" t="s">
        <v>424</v>
      </c>
      <c r="C31" t="s">
        <v>148</v>
      </c>
      <c r="D31" t="s">
        <v>384</v>
      </c>
      <c r="E31" s="77">
        <v>59.6</v>
      </c>
      <c r="F31" s="77">
        <v>39.97</v>
      </c>
      <c r="G31" s="77">
        <f t="shared" si="0"/>
        <v>2382.212</v>
      </c>
      <c r="H31" t="s">
        <v>366</v>
      </c>
      <c r="I31" t="s">
        <v>376</v>
      </c>
      <c r="J31" t="s">
        <v>368</v>
      </c>
    </row>
    <row r="32" spans="1:10">
      <c r="A32" t="s">
        <v>425</v>
      </c>
      <c r="B32" t="s">
        <v>426</v>
      </c>
      <c r="C32" t="s">
        <v>139</v>
      </c>
      <c r="D32" t="s">
        <v>420</v>
      </c>
      <c r="E32" s="77">
        <v>64.290000000000006</v>
      </c>
      <c r="F32" s="77">
        <v>75.12</v>
      </c>
      <c r="G32" s="77">
        <f t="shared" si="0"/>
        <v>4829.4648000000007</v>
      </c>
      <c r="H32" t="s">
        <v>366</v>
      </c>
      <c r="I32" t="s">
        <v>367</v>
      </c>
      <c r="J32" t="s">
        <v>368</v>
      </c>
    </row>
    <row r="33" spans="1:10">
      <c r="A33" t="s">
        <v>427</v>
      </c>
      <c r="B33" t="s">
        <v>428</v>
      </c>
      <c r="C33" t="s">
        <v>387</v>
      </c>
      <c r="D33" t="s">
        <v>384</v>
      </c>
      <c r="E33" s="77">
        <v>87.3</v>
      </c>
      <c r="F33" s="77">
        <v>19.68</v>
      </c>
      <c r="G33" s="77">
        <f t="shared" si="0"/>
        <v>1718.0639999999999</v>
      </c>
      <c r="H33" t="s">
        <v>375</v>
      </c>
      <c r="I33" t="s">
        <v>367</v>
      </c>
      <c r="J33" t="s">
        <v>380</v>
      </c>
    </row>
    <row r="34" spans="1:10">
      <c r="A34" t="s">
        <v>429</v>
      </c>
      <c r="B34" t="s">
        <v>430</v>
      </c>
      <c r="C34" t="s">
        <v>387</v>
      </c>
      <c r="D34" t="s">
        <v>398</v>
      </c>
      <c r="E34" s="77">
        <v>11.9</v>
      </c>
      <c r="F34" s="77">
        <v>32.14</v>
      </c>
      <c r="G34" s="77">
        <f t="shared" si="0"/>
        <v>382.46600000000001</v>
      </c>
      <c r="H34" t="s">
        <v>366</v>
      </c>
      <c r="I34" t="s">
        <v>376</v>
      </c>
      <c r="J34" t="s">
        <v>380</v>
      </c>
    </row>
    <row r="35" spans="1:10">
      <c r="A35" t="s">
        <v>431</v>
      </c>
      <c r="B35" t="s">
        <v>432</v>
      </c>
      <c r="C35" t="s">
        <v>148</v>
      </c>
      <c r="D35" t="s">
        <v>372</v>
      </c>
      <c r="E35" s="77">
        <v>96.3</v>
      </c>
      <c r="F35" s="77">
        <v>35.92</v>
      </c>
      <c r="G35" s="77">
        <f t="shared" si="0"/>
        <v>3459.096</v>
      </c>
      <c r="H35" t="s">
        <v>375</v>
      </c>
      <c r="I35" t="s">
        <v>367</v>
      </c>
      <c r="J35" t="s">
        <v>368</v>
      </c>
    </row>
    <row r="36" spans="1:10">
      <c r="A36" t="s">
        <v>431</v>
      </c>
      <c r="B36" t="s">
        <v>432</v>
      </c>
      <c r="C36" t="s">
        <v>148</v>
      </c>
      <c r="D36" t="s">
        <v>372</v>
      </c>
      <c r="E36" s="77">
        <v>96.3</v>
      </c>
      <c r="F36" s="77">
        <v>35.92</v>
      </c>
      <c r="G36" s="77">
        <f t="shared" si="0"/>
        <v>3459.096</v>
      </c>
      <c r="H36" t="s">
        <v>375</v>
      </c>
      <c r="I36" t="s">
        <v>367</v>
      </c>
      <c r="J36" t="s">
        <v>368</v>
      </c>
    </row>
    <row r="37" spans="1:10">
      <c r="A37" t="s">
        <v>433</v>
      </c>
      <c r="B37" t="s">
        <v>434</v>
      </c>
      <c r="C37" t="s">
        <v>364</v>
      </c>
      <c r="D37" t="s">
        <v>365</v>
      </c>
      <c r="E37" s="77">
        <v>13.6</v>
      </c>
      <c r="F37" s="77">
        <v>20.14</v>
      </c>
      <c r="G37" s="77">
        <f t="shared" si="0"/>
        <v>273.904</v>
      </c>
      <c r="H37" t="s">
        <v>366</v>
      </c>
      <c r="I37" t="s">
        <v>376</v>
      </c>
      <c r="J37" t="s">
        <v>380</v>
      </c>
    </row>
    <row r="38" spans="1:10">
      <c r="A38" t="s">
        <v>435</v>
      </c>
      <c r="B38" t="s">
        <v>434</v>
      </c>
      <c r="C38" t="s">
        <v>139</v>
      </c>
      <c r="D38" t="s">
        <v>401</v>
      </c>
      <c r="E38" s="77">
        <v>68.599999999999994</v>
      </c>
      <c r="F38" s="77">
        <v>23.74</v>
      </c>
      <c r="G38" s="77">
        <f t="shared" si="0"/>
        <v>1628.5639999999999</v>
      </c>
      <c r="H38" t="s">
        <v>375</v>
      </c>
      <c r="I38" t="s">
        <v>367</v>
      </c>
      <c r="J38" t="s">
        <v>368</v>
      </c>
    </row>
    <row r="39" spans="1:10">
      <c r="A39" t="s">
        <v>435</v>
      </c>
      <c r="B39" t="s">
        <v>434</v>
      </c>
      <c r="C39" t="s">
        <v>139</v>
      </c>
      <c r="D39" t="s">
        <v>401</v>
      </c>
      <c r="E39" s="77">
        <v>68.599999999999994</v>
      </c>
      <c r="F39" s="77">
        <v>23.74</v>
      </c>
      <c r="G39" s="77">
        <f t="shared" si="0"/>
        <v>1628.5639999999999</v>
      </c>
      <c r="H39" t="s">
        <v>375</v>
      </c>
      <c r="I39" t="s">
        <v>367</v>
      </c>
      <c r="J39" t="s">
        <v>368</v>
      </c>
    </row>
    <row r="40" spans="1:10">
      <c r="A40" t="s">
        <v>436</v>
      </c>
      <c r="B40" t="s">
        <v>437</v>
      </c>
      <c r="C40" t="s">
        <v>390</v>
      </c>
      <c r="D40" t="s">
        <v>398</v>
      </c>
      <c r="E40" s="77">
        <v>29.3</v>
      </c>
      <c r="F40" s="77">
        <v>13.09</v>
      </c>
      <c r="G40" s="77">
        <f t="shared" si="0"/>
        <v>383.53699999999998</v>
      </c>
      <c r="H40" t="s">
        <v>366</v>
      </c>
      <c r="I40" t="s">
        <v>367</v>
      </c>
      <c r="J40" t="s">
        <v>380</v>
      </c>
    </row>
    <row r="41" spans="1:10">
      <c r="A41" t="s">
        <v>438</v>
      </c>
      <c r="B41" t="s">
        <v>439</v>
      </c>
      <c r="C41" t="s">
        <v>148</v>
      </c>
      <c r="D41" t="s">
        <v>365</v>
      </c>
      <c r="E41" s="77">
        <v>26.42</v>
      </c>
      <c r="F41" s="77">
        <v>83.65</v>
      </c>
      <c r="G41" s="77">
        <f t="shared" si="0"/>
        <v>2210.0330000000004</v>
      </c>
      <c r="H41" t="s">
        <v>366</v>
      </c>
      <c r="I41" t="s">
        <v>376</v>
      </c>
      <c r="J41" t="s">
        <v>380</v>
      </c>
    </row>
    <row r="42" spans="1:10">
      <c r="A42" t="s">
        <v>440</v>
      </c>
      <c r="B42" t="s">
        <v>441</v>
      </c>
      <c r="C42" t="s">
        <v>139</v>
      </c>
      <c r="D42" t="s">
        <v>384</v>
      </c>
      <c r="E42" s="77">
        <v>23.2</v>
      </c>
      <c r="F42" s="77">
        <v>45.11</v>
      </c>
      <c r="G42" s="77">
        <f t="shared" si="0"/>
        <v>1046.5519999999999</v>
      </c>
      <c r="H42" t="s">
        <v>375</v>
      </c>
      <c r="I42" t="s">
        <v>376</v>
      </c>
      <c r="J42" t="s">
        <v>368</v>
      </c>
    </row>
    <row r="43" spans="1:10">
      <c r="A43" t="s">
        <v>442</v>
      </c>
      <c r="B43" t="s">
        <v>443</v>
      </c>
      <c r="C43" t="s">
        <v>139</v>
      </c>
      <c r="D43" t="s">
        <v>398</v>
      </c>
      <c r="E43" s="77">
        <v>62.9</v>
      </c>
      <c r="F43" s="77">
        <v>47.9</v>
      </c>
      <c r="G43" s="77">
        <f t="shared" si="0"/>
        <v>3012.91</v>
      </c>
      <c r="H43" t="s">
        <v>366</v>
      </c>
      <c r="I43" t="s">
        <v>376</v>
      </c>
      <c r="J43" t="s">
        <v>380</v>
      </c>
    </row>
    <row r="44" spans="1:10">
      <c r="A44" t="s">
        <v>444</v>
      </c>
      <c r="B44" t="s">
        <v>445</v>
      </c>
      <c r="C44" t="s">
        <v>148</v>
      </c>
      <c r="D44" t="s">
        <v>398</v>
      </c>
      <c r="E44" s="77">
        <v>85.3</v>
      </c>
      <c r="F44" s="77">
        <v>24.14</v>
      </c>
      <c r="G44" s="77">
        <f t="shared" si="0"/>
        <v>2059.1419999999998</v>
      </c>
      <c r="H44" t="s">
        <v>366</v>
      </c>
      <c r="I44" t="s">
        <v>376</v>
      </c>
      <c r="J44" t="s">
        <v>368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8"/>
  <sheetViews>
    <sheetView workbookViewId="0">
      <selection activeCell="F18" sqref="F18"/>
    </sheetView>
  </sheetViews>
  <sheetFormatPr defaultRowHeight="15"/>
  <cols>
    <col min="1" max="1" width="19.85546875" bestFit="1" customWidth="1"/>
    <col min="2" max="2" width="11.42578125" bestFit="1" customWidth="1"/>
    <col min="6" max="6" width="10.5703125" bestFit="1" customWidth="1"/>
    <col min="7" max="8" width="16.7109375" bestFit="1" customWidth="1"/>
    <col min="9" max="9" width="21.7109375" bestFit="1" customWidth="1"/>
  </cols>
  <sheetData>
    <row r="1" spans="1:17">
      <c r="A1" s="222" t="s">
        <v>14</v>
      </c>
      <c r="B1" s="222"/>
      <c r="C1" s="222"/>
      <c r="L1" s="183" t="s">
        <v>611</v>
      </c>
      <c r="M1" s="184"/>
      <c r="N1" s="184"/>
      <c r="O1" s="184"/>
      <c r="P1" s="184"/>
      <c r="Q1" s="185"/>
    </row>
    <row r="3" spans="1:17">
      <c r="A3" s="3" t="s">
        <v>16</v>
      </c>
      <c r="L3" s="186" t="s">
        <v>612</v>
      </c>
      <c r="M3" s="187"/>
    </row>
    <row r="4" spans="1:17" ht="15.75" thickBot="1"/>
    <row r="5" spans="1:17">
      <c r="A5" s="16" t="s">
        <v>17</v>
      </c>
      <c r="B5" s="7" t="s">
        <v>18</v>
      </c>
      <c r="C5" s="17"/>
      <c r="E5" s="6" t="s">
        <v>22</v>
      </c>
      <c r="F5" s="7" t="s">
        <v>23</v>
      </c>
      <c r="G5" s="7" t="s">
        <v>24</v>
      </c>
      <c r="H5" s="7" t="s">
        <v>25</v>
      </c>
      <c r="I5" s="8" t="s">
        <v>26</v>
      </c>
      <c r="L5" s="100" t="s">
        <v>613</v>
      </c>
      <c r="M5" s="100" t="s">
        <v>139</v>
      </c>
    </row>
    <row r="6" spans="1:17">
      <c r="A6" s="11"/>
      <c r="B6" s="4"/>
      <c r="C6" s="10"/>
      <c r="E6" s="9">
        <v>1</v>
      </c>
      <c r="F6" s="4" t="s">
        <v>27</v>
      </c>
      <c r="G6" s="5">
        <v>12442373</v>
      </c>
      <c r="H6" s="5">
        <v>11978450</v>
      </c>
      <c r="I6" s="10" t="s">
        <v>28</v>
      </c>
      <c r="L6" s="107" t="s">
        <v>581</v>
      </c>
      <c r="M6" s="188">
        <v>171</v>
      </c>
    </row>
    <row r="7" spans="1:17">
      <c r="A7" s="11" t="s">
        <v>6</v>
      </c>
      <c r="B7" s="4" t="s">
        <v>19</v>
      </c>
      <c r="C7" s="18"/>
      <c r="E7" s="9">
        <v>2</v>
      </c>
      <c r="F7" s="4" t="s">
        <v>29</v>
      </c>
      <c r="G7" s="5">
        <v>11007835</v>
      </c>
      <c r="H7" s="5">
        <v>9879172</v>
      </c>
      <c r="I7" s="10" t="s">
        <v>29</v>
      </c>
      <c r="L7" s="107" t="s">
        <v>599</v>
      </c>
      <c r="M7" s="188">
        <v>207</v>
      </c>
    </row>
    <row r="8" spans="1:17">
      <c r="A8" s="11"/>
      <c r="B8" s="4"/>
      <c r="C8" s="10"/>
      <c r="E8" s="11">
        <v>3</v>
      </c>
      <c r="F8" s="4" t="s">
        <v>30</v>
      </c>
      <c r="G8" s="5">
        <v>8425970</v>
      </c>
      <c r="H8" s="5">
        <v>4301326</v>
      </c>
      <c r="I8" s="10" t="s">
        <v>31</v>
      </c>
      <c r="L8" s="107" t="s">
        <v>614</v>
      </c>
      <c r="M8" s="188">
        <v>286</v>
      </c>
    </row>
    <row r="9" spans="1:17" ht="15.75" thickBot="1">
      <c r="A9" s="12" t="s">
        <v>20</v>
      </c>
      <c r="B9" s="13" t="s">
        <v>21</v>
      </c>
      <c r="C9" s="19"/>
      <c r="E9" s="12">
        <v>4</v>
      </c>
      <c r="F9" s="13" t="s">
        <v>32</v>
      </c>
      <c r="G9" s="14">
        <v>6809970</v>
      </c>
      <c r="H9" s="14">
        <v>3637483</v>
      </c>
      <c r="I9" s="15" t="s">
        <v>33</v>
      </c>
      <c r="L9" s="107" t="s">
        <v>615</v>
      </c>
      <c r="M9" s="188">
        <v>184</v>
      </c>
    </row>
    <row r="10" spans="1:17">
      <c r="L10" s="107" t="s">
        <v>601</v>
      </c>
      <c r="M10" s="188">
        <v>272</v>
      </c>
    </row>
    <row r="13" spans="1:17" ht="15.75" thickBot="1">
      <c r="A13" s="3" t="s">
        <v>34</v>
      </c>
    </row>
    <row r="14" spans="1:17">
      <c r="A14" s="16"/>
      <c r="B14" s="8"/>
    </row>
    <row r="15" spans="1:17">
      <c r="A15" s="11" t="s">
        <v>35</v>
      </c>
      <c r="B15" s="10"/>
    </row>
    <row r="16" spans="1:17">
      <c r="A16" s="11" t="s">
        <v>36</v>
      </c>
      <c r="B16" s="10"/>
    </row>
    <row r="17" spans="1:2">
      <c r="A17" s="11" t="s">
        <v>37</v>
      </c>
      <c r="B17" s="10"/>
    </row>
    <row r="18" spans="1:2">
      <c r="A18" s="11" t="s">
        <v>38</v>
      </c>
      <c r="B18" s="10"/>
    </row>
    <row r="19" spans="1:2">
      <c r="A19" s="11" t="s">
        <v>39</v>
      </c>
      <c r="B19" s="10"/>
    </row>
    <row r="20" spans="1:2" ht="15.75" thickBot="1">
      <c r="A20" s="12" t="s">
        <v>40</v>
      </c>
      <c r="B20" s="15"/>
    </row>
    <row r="22" spans="1:2">
      <c r="A22" s="3" t="s">
        <v>41</v>
      </c>
    </row>
    <row r="23" spans="1:2" ht="15.75" thickBot="1"/>
    <row r="24" spans="1:2">
      <c r="A24" s="16" t="s">
        <v>35</v>
      </c>
      <c r="B24" s="8"/>
    </row>
    <row r="25" spans="1:2">
      <c r="A25" s="11" t="s">
        <v>36</v>
      </c>
      <c r="B25" s="10"/>
    </row>
    <row r="26" spans="1:2">
      <c r="A26" s="11" t="s">
        <v>37</v>
      </c>
      <c r="B26" s="10"/>
    </row>
    <row r="27" spans="1:2">
      <c r="A27" s="11" t="s">
        <v>38</v>
      </c>
      <c r="B27" s="10"/>
    </row>
    <row r="28" spans="1:2">
      <c r="A28" s="11" t="s">
        <v>39</v>
      </c>
      <c r="B28" s="10"/>
    </row>
    <row r="29" spans="1:2" ht="15.75" thickBot="1">
      <c r="A29" s="12" t="s">
        <v>40</v>
      </c>
      <c r="B29" s="15"/>
    </row>
    <row r="31" spans="1:2">
      <c r="A31" s="3" t="s">
        <v>42</v>
      </c>
    </row>
    <row r="32" spans="1:2" ht="15.75" thickBot="1"/>
    <row r="33" spans="1:2">
      <c r="A33" s="16" t="s">
        <v>43</v>
      </c>
      <c r="B33" s="8"/>
    </row>
    <row r="34" spans="1:2">
      <c r="A34" s="11" t="s">
        <v>44</v>
      </c>
      <c r="B34" s="10"/>
    </row>
    <row r="35" spans="1:2">
      <c r="A35" s="11" t="s">
        <v>45</v>
      </c>
      <c r="B35" s="10"/>
    </row>
    <row r="36" spans="1:2">
      <c r="A36" s="11" t="s">
        <v>46</v>
      </c>
      <c r="B36" s="10"/>
    </row>
    <row r="37" spans="1:2">
      <c r="A37" s="11" t="s">
        <v>47</v>
      </c>
      <c r="B37" s="10"/>
    </row>
    <row r="38" spans="1:2" ht="15.75" thickBot="1">
      <c r="A38" s="12" t="s">
        <v>48</v>
      </c>
      <c r="B38" s="15"/>
    </row>
  </sheetData>
  <mergeCells count="1">
    <mergeCell ref="A1:C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topLeftCell="A22" workbookViewId="0">
      <selection activeCell="E40" sqref="E40"/>
    </sheetView>
  </sheetViews>
  <sheetFormatPr defaultRowHeight="15"/>
  <cols>
    <col min="1" max="1" width="15.42578125" bestFit="1" customWidth="1"/>
    <col min="2" max="2" width="29.42578125" bestFit="1" customWidth="1"/>
    <col min="3" max="3" width="34.5703125" bestFit="1" customWidth="1"/>
    <col min="5" max="5" width="34.5703125" bestFit="1" customWidth="1"/>
  </cols>
  <sheetData>
    <row r="1" spans="1:14" ht="15.75" thickBot="1"/>
    <row r="2" spans="1:14">
      <c r="A2" s="223" t="s">
        <v>59</v>
      </c>
      <c r="B2" s="224"/>
      <c r="C2" s="7"/>
      <c r="D2" s="7"/>
      <c r="E2" s="7"/>
      <c r="F2" s="7"/>
      <c r="G2" s="8"/>
    </row>
    <row r="3" spans="1:14">
      <c r="A3" s="11"/>
      <c r="B3" s="4"/>
      <c r="C3" s="4"/>
      <c r="D3" s="4"/>
      <c r="E3" s="4"/>
      <c r="F3" s="4"/>
      <c r="G3" s="10"/>
    </row>
    <row r="4" spans="1:14">
      <c r="A4" s="11" t="s">
        <v>60</v>
      </c>
      <c r="B4" s="4" t="s">
        <v>61</v>
      </c>
      <c r="C4" s="4" t="s">
        <v>62</v>
      </c>
      <c r="D4" s="4"/>
      <c r="E4" s="4" t="s">
        <v>61</v>
      </c>
      <c r="F4" s="4" t="s">
        <v>62</v>
      </c>
      <c r="G4" s="10"/>
    </row>
    <row r="5" spans="1:14">
      <c r="A5" s="11">
        <v>8.6789000000000005</v>
      </c>
      <c r="B5" s="4">
        <v>1</v>
      </c>
      <c r="C5" s="4"/>
      <c r="D5" s="4"/>
      <c r="E5" s="4">
        <v>2</v>
      </c>
      <c r="F5" s="4"/>
      <c r="G5" s="10"/>
    </row>
    <row r="6" spans="1:14">
      <c r="A6" s="11">
        <v>8.7766000000000002</v>
      </c>
      <c r="B6" s="4">
        <v>1</v>
      </c>
      <c r="C6" s="4"/>
      <c r="D6" s="4"/>
      <c r="E6" s="4">
        <v>2</v>
      </c>
      <c r="F6" s="4"/>
      <c r="G6" s="10"/>
    </row>
    <row r="7" spans="1:14">
      <c r="A7" s="11">
        <v>8.5067000000000004</v>
      </c>
      <c r="B7" s="4">
        <v>1</v>
      </c>
      <c r="C7" s="4"/>
      <c r="D7" s="4"/>
      <c r="E7" s="4">
        <v>2</v>
      </c>
      <c r="F7" s="4"/>
      <c r="G7" s="10"/>
    </row>
    <row r="8" spans="1:14">
      <c r="A8" s="11">
        <v>8.2123000000000008</v>
      </c>
      <c r="B8" s="4">
        <v>1</v>
      </c>
      <c r="C8" s="4"/>
      <c r="D8" s="4"/>
      <c r="E8" s="4">
        <v>2</v>
      </c>
      <c r="F8" s="4"/>
      <c r="G8" s="10"/>
    </row>
    <row r="9" spans="1:14">
      <c r="A9" s="11">
        <v>8.2123000000000008</v>
      </c>
      <c r="B9" s="4">
        <v>0</v>
      </c>
      <c r="C9" s="4"/>
      <c r="D9" s="4"/>
      <c r="E9" s="4">
        <v>3</v>
      </c>
      <c r="F9" s="4"/>
      <c r="G9" s="10"/>
    </row>
    <row r="10" spans="1:14" ht="15.75" thickBot="1">
      <c r="A10" s="12"/>
      <c r="B10" s="13"/>
      <c r="C10" s="13"/>
      <c r="D10" s="13"/>
      <c r="E10" s="13"/>
      <c r="F10" s="13"/>
      <c r="G10" s="15"/>
    </row>
    <row r="12" spans="1:14" ht="15.75" thickBo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spans="1:14">
      <c r="A13" s="20" t="s">
        <v>63</v>
      </c>
      <c r="B13" s="7"/>
      <c r="C13" s="7"/>
      <c r="D13" s="7"/>
      <c r="E13" s="8"/>
      <c r="F13" s="4"/>
      <c r="G13" s="4"/>
      <c r="H13" s="4"/>
      <c r="I13" s="4"/>
      <c r="J13" s="4"/>
      <c r="K13" s="4"/>
      <c r="L13" s="4"/>
      <c r="M13" s="4"/>
      <c r="N13" s="4"/>
    </row>
    <row r="14" spans="1:14">
      <c r="A14" s="11"/>
      <c r="B14" s="4"/>
      <c r="C14" s="4" t="s">
        <v>64</v>
      </c>
      <c r="D14" s="4"/>
      <c r="E14" s="10"/>
      <c r="F14" s="4"/>
      <c r="G14" s="4"/>
      <c r="H14" s="4"/>
      <c r="I14" s="4"/>
      <c r="J14" s="4"/>
      <c r="K14" s="4"/>
      <c r="L14" s="4"/>
      <c r="M14" s="4"/>
      <c r="N14" s="4"/>
    </row>
    <row r="15" spans="1:14">
      <c r="A15" s="11" t="s">
        <v>65</v>
      </c>
      <c r="B15" s="28">
        <f ca="1">TODAY()</f>
        <v>45517</v>
      </c>
      <c r="C15" s="4" t="s">
        <v>66</v>
      </c>
      <c r="D15" s="4"/>
      <c r="E15" s="10"/>
      <c r="F15" s="4"/>
      <c r="G15" s="4"/>
      <c r="H15" s="4"/>
      <c r="I15" s="4"/>
      <c r="J15" s="4"/>
      <c r="K15" s="4"/>
      <c r="L15" s="4"/>
      <c r="M15" s="4"/>
      <c r="N15" s="4"/>
    </row>
    <row r="16" spans="1:14" ht="15.75" thickBot="1">
      <c r="A16" s="12" t="s">
        <v>67</v>
      </c>
      <c r="B16" s="29">
        <f ca="1">NOW()</f>
        <v>45517.318371180554</v>
      </c>
      <c r="C16" s="13" t="s">
        <v>68</v>
      </c>
      <c r="D16" s="13"/>
      <c r="E16" s="15"/>
      <c r="F16" s="4"/>
      <c r="G16" s="4"/>
      <c r="H16" s="4"/>
      <c r="I16" s="4"/>
      <c r="J16" s="4"/>
      <c r="K16" s="4"/>
      <c r="L16" s="4"/>
      <c r="M16" s="4"/>
      <c r="N16" s="4"/>
    </row>
    <row r="17" spans="1:1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ht="15.75" thickBot="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</row>
    <row r="19" spans="1:14">
      <c r="A19" s="31" t="s">
        <v>69</v>
      </c>
      <c r="B19" s="30">
        <f>DATE(2010,5,13)</f>
        <v>40311</v>
      </c>
      <c r="C19" s="7"/>
      <c r="D19" s="7"/>
      <c r="E19" s="7"/>
      <c r="F19" s="8"/>
      <c r="G19" s="4"/>
      <c r="H19" s="4" t="s">
        <v>689</v>
      </c>
      <c r="I19" s="4"/>
      <c r="J19" s="4"/>
      <c r="K19" s="4"/>
      <c r="L19" s="4"/>
      <c r="M19" s="4"/>
      <c r="N19" s="4"/>
    </row>
    <row r="20" spans="1:14" ht="15.75" thickBo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pans="1:14">
      <c r="A21" s="20" t="s">
        <v>70</v>
      </c>
      <c r="B21" s="32">
        <f>TIME(11,30,45)</f>
        <v>0.47968749999999999</v>
      </c>
      <c r="C21" s="7"/>
      <c r="D21" s="7"/>
      <c r="E21" s="7"/>
      <c r="F21" s="8"/>
      <c r="G21" s="4"/>
      <c r="H21" s="4"/>
      <c r="I21" s="4"/>
      <c r="J21" s="4"/>
      <c r="K21" s="4"/>
      <c r="L21" s="4"/>
      <c r="M21" s="4"/>
      <c r="N21" s="4"/>
    </row>
    <row r="22" spans="1:1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</row>
    <row r="23" spans="1:1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</row>
    <row r="24" spans="1:14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</row>
    <row r="25" spans="1:14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</row>
    <row r="26" spans="1:14">
      <c r="A26" s="4"/>
      <c r="B26" s="4"/>
      <c r="C26" s="4"/>
      <c r="D26" s="4"/>
      <c r="E26" s="4"/>
      <c r="F26" s="4"/>
      <c r="G26" s="4"/>
      <c r="H26" s="4"/>
    </row>
    <row r="27" spans="1:14">
      <c r="A27" s="4"/>
      <c r="B27" s="4"/>
      <c r="C27" s="4"/>
      <c r="D27" s="4"/>
      <c r="E27" s="4"/>
      <c r="F27" s="4"/>
      <c r="G27" s="4"/>
      <c r="H27" s="4"/>
    </row>
    <row r="28" spans="1:14">
      <c r="A28" s="33" t="s">
        <v>71</v>
      </c>
      <c r="B28" s="33" t="s">
        <v>72</v>
      </c>
      <c r="C28" s="33" t="s">
        <v>73</v>
      </c>
      <c r="D28" s="4"/>
      <c r="E28" s="4"/>
      <c r="F28" s="4"/>
      <c r="G28" s="4"/>
      <c r="H28" s="4"/>
    </row>
    <row r="29" spans="1:14">
      <c r="A29" s="34" t="s">
        <v>74</v>
      </c>
      <c r="B29" s="35" t="s">
        <v>75</v>
      </c>
      <c r="C29" s="36">
        <f>DATE(2004,1,14)</f>
        <v>38000</v>
      </c>
      <c r="G29" s="4"/>
      <c r="H29" s="4"/>
    </row>
    <row r="30" spans="1:14">
      <c r="A30" s="34" t="s">
        <v>76</v>
      </c>
      <c r="B30" s="35" t="s">
        <v>77</v>
      </c>
      <c r="C30" s="36">
        <f ca="1">TODAY()</f>
        <v>45517</v>
      </c>
      <c r="G30" s="4"/>
      <c r="H30" s="4"/>
      <c r="I30" s="4"/>
      <c r="J30" s="4"/>
      <c r="K30" s="4"/>
      <c r="L30" s="4"/>
      <c r="M30" s="4"/>
      <c r="N30" s="4"/>
    </row>
    <row r="31" spans="1:14">
      <c r="A31" s="34" t="s">
        <v>78</v>
      </c>
      <c r="B31" s="35" t="s">
        <v>79</v>
      </c>
      <c r="C31" s="37">
        <f ca="1">NOW()</f>
        <v>45517.318371180554</v>
      </c>
      <c r="G31" s="4"/>
      <c r="H31" s="4"/>
      <c r="I31" s="4"/>
      <c r="J31" s="4"/>
      <c r="K31" s="4"/>
      <c r="L31" s="4"/>
      <c r="M31" s="4"/>
      <c r="N31" s="4"/>
    </row>
    <row r="32" spans="1:14">
      <c r="A32" s="34" t="s">
        <v>80</v>
      </c>
      <c r="B32" s="35" t="s">
        <v>81</v>
      </c>
      <c r="C32" s="38">
        <f ca="1">DAY(TODAY())</f>
        <v>13</v>
      </c>
      <c r="G32" s="4"/>
      <c r="H32" s="4"/>
      <c r="I32" s="4"/>
      <c r="J32" s="4"/>
      <c r="K32" s="4"/>
      <c r="L32" s="4"/>
      <c r="M32" s="4"/>
      <c r="N32" s="4"/>
    </row>
    <row r="33" spans="1:3">
      <c r="A33" s="34" t="s">
        <v>82</v>
      </c>
      <c r="B33" s="35" t="s">
        <v>83</v>
      </c>
      <c r="C33" s="38">
        <f ca="1">MONTH(TODAY())</f>
        <v>8</v>
      </c>
    </row>
    <row r="34" spans="1:3">
      <c r="A34" s="34" t="s">
        <v>84</v>
      </c>
      <c r="B34" s="35" t="s">
        <v>85</v>
      </c>
      <c r="C34" s="38">
        <f ca="1">YEAR(TODAY())</f>
        <v>2024</v>
      </c>
    </row>
    <row r="35" spans="1:3">
      <c r="A35" s="34" t="s">
        <v>86</v>
      </c>
      <c r="B35" s="35" t="s">
        <v>87</v>
      </c>
      <c r="C35" s="39">
        <f>TIME(12,30,45)</f>
        <v>0.52135416666666667</v>
      </c>
    </row>
    <row r="36" spans="1:3">
      <c r="A36" s="34" t="s">
        <v>88</v>
      </c>
      <c r="B36" s="35" t="s">
        <v>89</v>
      </c>
      <c r="C36" s="38">
        <f>HOUR(C35)</f>
        <v>12</v>
      </c>
    </row>
    <row r="37" spans="1:3">
      <c r="A37" s="34" t="s">
        <v>90</v>
      </c>
      <c r="B37" s="35" t="s">
        <v>91</v>
      </c>
      <c r="C37" s="38">
        <f>MINUTE(C35)</f>
        <v>30</v>
      </c>
    </row>
    <row r="38" spans="1:3">
      <c r="A38" s="34" t="s">
        <v>92</v>
      </c>
      <c r="B38" s="35" t="s">
        <v>93</v>
      </c>
      <c r="C38" s="38">
        <f>SECOND(C35)</f>
        <v>45</v>
      </c>
    </row>
    <row r="39" spans="1:3">
      <c r="A39" s="34" t="s">
        <v>94</v>
      </c>
      <c r="B39" s="35" t="s">
        <v>95</v>
      </c>
      <c r="C39" s="38" t="str">
        <f ca="1">TEXT(WEEKDAY(TODAY()),"dddd")</f>
        <v>Tuesday</v>
      </c>
    </row>
  </sheetData>
  <mergeCells count="1">
    <mergeCell ref="A2:B2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workbookViewId="0">
      <selection activeCell="H32" sqref="H32"/>
    </sheetView>
  </sheetViews>
  <sheetFormatPr defaultRowHeight="15"/>
  <cols>
    <col min="1" max="1" width="21.7109375" bestFit="1" customWidth="1"/>
    <col min="2" max="2" width="10.42578125" bestFit="1" customWidth="1"/>
    <col min="5" max="5" width="34.28515625" customWidth="1"/>
    <col min="6" max="6" width="16" bestFit="1" customWidth="1"/>
    <col min="7" max="7" width="17" bestFit="1" customWidth="1"/>
    <col min="8" max="8" width="17" customWidth="1"/>
    <col min="9" max="9" width="14.42578125" bestFit="1" customWidth="1"/>
    <col min="15" max="15" width="15.7109375" bestFit="1" customWidth="1"/>
    <col min="16" max="16" width="10.42578125" bestFit="1" customWidth="1"/>
    <col min="17" max="17" width="8.28515625" customWidth="1"/>
    <col min="18" max="18" width="12.85546875" customWidth="1"/>
    <col min="19" max="19" width="10" bestFit="1" customWidth="1"/>
  </cols>
  <sheetData>
    <row r="1" spans="1:19" ht="18.75">
      <c r="A1" s="225" t="s">
        <v>96</v>
      </c>
      <c r="B1" s="225"/>
      <c r="C1" s="225"/>
      <c r="D1" s="225"/>
      <c r="E1" s="225"/>
      <c r="F1" s="225"/>
      <c r="O1" s="180" t="s">
        <v>603</v>
      </c>
      <c r="P1" s="180" t="s">
        <v>604</v>
      </c>
      <c r="Q1" s="180" t="s">
        <v>483</v>
      </c>
      <c r="R1" s="180" t="s">
        <v>605</v>
      </c>
      <c r="S1" s="180" t="s">
        <v>606</v>
      </c>
    </row>
    <row r="2" spans="1:19">
      <c r="J2" s="95" t="s">
        <v>107</v>
      </c>
      <c r="K2" s="95" t="s">
        <v>139</v>
      </c>
      <c r="L2" s="95" t="s">
        <v>563</v>
      </c>
      <c r="M2" s="95" t="s">
        <v>564</v>
      </c>
      <c r="O2" s="181" t="s">
        <v>137</v>
      </c>
      <c r="P2" s="182">
        <v>44197</v>
      </c>
      <c r="Q2" s="181">
        <v>20</v>
      </c>
      <c r="R2" s="181" t="s">
        <v>607</v>
      </c>
      <c r="S2" s="181">
        <v>3</v>
      </c>
    </row>
    <row r="3" spans="1:19">
      <c r="A3" t="s">
        <v>97</v>
      </c>
      <c r="J3" s="120" t="s">
        <v>565</v>
      </c>
      <c r="K3" s="120">
        <v>1000</v>
      </c>
      <c r="L3" s="120">
        <v>5000</v>
      </c>
      <c r="M3" s="97"/>
      <c r="O3" s="181" t="s">
        <v>142</v>
      </c>
      <c r="P3" s="182">
        <v>44198</v>
      </c>
      <c r="Q3" s="181">
        <v>15</v>
      </c>
      <c r="R3" s="181" t="s">
        <v>608</v>
      </c>
      <c r="S3" s="181">
        <v>2</v>
      </c>
    </row>
    <row r="4" spans="1:19">
      <c r="A4" t="s">
        <v>98</v>
      </c>
      <c r="J4" s="120" t="s">
        <v>566</v>
      </c>
      <c r="K4" s="120">
        <v>6000</v>
      </c>
      <c r="L4" s="120">
        <v>5000</v>
      </c>
      <c r="M4" s="97"/>
      <c r="O4" s="181" t="s">
        <v>146</v>
      </c>
      <c r="P4" s="182">
        <v>44199</v>
      </c>
      <c r="Q4" s="181">
        <v>12</v>
      </c>
      <c r="R4" s="181" t="s">
        <v>609</v>
      </c>
      <c r="S4" s="181">
        <v>4</v>
      </c>
    </row>
    <row r="5" spans="1:19">
      <c r="A5" t="s">
        <v>99</v>
      </c>
      <c r="J5" s="120" t="s">
        <v>389</v>
      </c>
      <c r="K5" s="120">
        <v>2000</v>
      </c>
      <c r="L5" s="120">
        <v>4000</v>
      </c>
      <c r="M5" s="97"/>
      <c r="O5" s="181" t="s">
        <v>150</v>
      </c>
      <c r="P5" s="182">
        <v>44200</v>
      </c>
      <c r="Q5" s="181">
        <v>10</v>
      </c>
      <c r="R5" s="181" t="s">
        <v>610</v>
      </c>
      <c r="S5" s="181">
        <v>5</v>
      </c>
    </row>
    <row r="6" spans="1:19">
      <c r="A6" t="s">
        <v>100</v>
      </c>
      <c r="E6" t="s">
        <v>691</v>
      </c>
      <c r="O6" s="181" t="s">
        <v>153</v>
      </c>
      <c r="P6" s="182">
        <v>44201</v>
      </c>
      <c r="Q6" s="181">
        <v>5</v>
      </c>
      <c r="R6" s="181" t="s">
        <v>608</v>
      </c>
      <c r="S6" s="181">
        <v>4</v>
      </c>
    </row>
    <row r="7" spans="1:19">
      <c r="A7" t="s">
        <v>101</v>
      </c>
      <c r="O7" s="181" t="s">
        <v>156</v>
      </c>
      <c r="P7" s="182">
        <v>44202</v>
      </c>
      <c r="Q7" s="181">
        <v>8</v>
      </c>
      <c r="R7" s="181" t="s">
        <v>607</v>
      </c>
      <c r="S7" s="181">
        <v>2</v>
      </c>
    </row>
    <row r="8" spans="1:19">
      <c r="A8" t="s">
        <v>102</v>
      </c>
      <c r="O8" s="181" t="s">
        <v>158</v>
      </c>
      <c r="P8" s="182">
        <v>44203</v>
      </c>
      <c r="Q8" s="181">
        <v>11</v>
      </c>
      <c r="R8" s="181" t="s">
        <v>608</v>
      </c>
      <c r="S8" s="181">
        <v>5</v>
      </c>
    </row>
    <row r="9" spans="1:19">
      <c r="A9" t="s">
        <v>103</v>
      </c>
      <c r="O9" s="181" t="s">
        <v>161</v>
      </c>
      <c r="P9" s="182">
        <v>44204</v>
      </c>
      <c r="Q9" s="181">
        <v>21</v>
      </c>
      <c r="R9" s="181" t="s">
        <v>608</v>
      </c>
      <c r="S9" s="181">
        <v>3</v>
      </c>
    </row>
    <row r="10" spans="1:19" ht="15.75" thickBot="1">
      <c r="O10" s="181" t="s">
        <v>163</v>
      </c>
      <c r="P10" s="182">
        <v>44205</v>
      </c>
      <c r="Q10" s="181">
        <v>26</v>
      </c>
      <c r="R10" s="181" t="s">
        <v>608</v>
      </c>
      <c r="S10" s="181">
        <v>1</v>
      </c>
    </row>
    <row r="11" spans="1:19">
      <c r="A11" s="140"/>
      <c r="B11" s="141"/>
      <c r="C11" s="141"/>
      <c r="D11" s="141"/>
      <c r="E11" s="141"/>
      <c r="F11" s="141"/>
      <c r="G11" s="142"/>
      <c r="H11" s="142"/>
      <c r="O11" s="181" t="s">
        <v>166</v>
      </c>
      <c r="P11" s="182">
        <v>44206</v>
      </c>
      <c r="Q11" s="181">
        <v>20</v>
      </c>
      <c r="R11" s="181" t="s">
        <v>608</v>
      </c>
      <c r="S11" s="181">
        <v>3</v>
      </c>
    </row>
    <row r="12" spans="1:19">
      <c r="A12" s="153" t="s">
        <v>569</v>
      </c>
      <c r="B12" s="107"/>
      <c r="C12" s="4"/>
      <c r="D12" s="4"/>
      <c r="E12" s="149" t="s">
        <v>570</v>
      </c>
      <c r="F12" s="149" t="s">
        <v>571</v>
      </c>
      <c r="G12" s="154" t="s">
        <v>572</v>
      </c>
      <c r="H12" s="149" t="s">
        <v>589</v>
      </c>
      <c r="I12" s="154"/>
      <c r="O12" s="181" t="s">
        <v>168</v>
      </c>
      <c r="P12" s="182">
        <v>44207</v>
      </c>
      <c r="Q12" s="181">
        <v>15</v>
      </c>
      <c r="R12" s="181" t="s">
        <v>608</v>
      </c>
      <c r="S12" s="181">
        <v>2</v>
      </c>
    </row>
    <row r="13" spans="1:19" ht="30">
      <c r="A13" s="153" t="s">
        <v>573</v>
      </c>
      <c r="B13" s="102">
        <f>E24</f>
        <v>43031</v>
      </c>
      <c r="C13" s="4"/>
      <c r="D13" s="4"/>
      <c r="E13" s="150" t="s">
        <v>574</v>
      </c>
      <c r="F13" s="150" t="s">
        <v>575</v>
      </c>
      <c r="G13" s="155" t="s">
        <v>576</v>
      </c>
      <c r="H13" s="163"/>
      <c r="O13" s="181" t="s">
        <v>172</v>
      </c>
      <c r="P13" s="182">
        <v>44208</v>
      </c>
      <c r="Q13" s="181">
        <v>12</v>
      </c>
      <c r="R13" s="181" t="s">
        <v>609</v>
      </c>
      <c r="S13" s="181">
        <v>5</v>
      </c>
    </row>
    <row r="14" spans="1:19">
      <c r="A14" s="143"/>
      <c r="B14" s="4"/>
      <c r="C14" s="4"/>
      <c r="D14" s="4"/>
      <c r="E14" s="151" t="s">
        <v>577</v>
      </c>
      <c r="F14" s="151" t="s">
        <v>578</v>
      </c>
      <c r="G14" s="156" t="s">
        <v>579</v>
      </c>
      <c r="H14" s="164"/>
      <c r="O14" s="181" t="s">
        <v>175</v>
      </c>
      <c r="P14" s="182">
        <v>44209</v>
      </c>
      <c r="Q14" s="181">
        <v>10</v>
      </c>
      <c r="R14" s="181" t="s">
        <v>608</v>
      </c>
      <c r="S14" s="181">
        <v>1</v>
      </c>
    </row>
    <row r="15" spans="1:19">
      <c r="A15" s="157" t="s">
        <v>74</v>
      </c>
      <c r="B15" s="100" t="s">
        <v>527</v>
      </c>
      <c r="C15" s="100" t="s">
        <v>139</v>
      </c>
      <c r="D15" s="4"/>
      <c r="E15" s="103"/>
      <c r="F15" s="103"/>
      <c r="G15" s="158"/>
      <c r="H15" s="165"/>
      <c r="O15" s="181" t="s">
        <v>177</v>
      </c>
      <c r="P15" s="182">
        <v>44210</v>
      </c>
      <c r="Q15" s="181">
        <v>5</v>
      </c>
      <c r="R15" s="181" t="s">
        <v>608</v>
      </c>
      <c r="S15" s="181">
        <v>5</v>
      </c>
    </row>
    <row r="16" spans="1:19">
      <c r="A16" s="159">
        <v>43031</v>
      </c>
      <c r="B16" s="107" t="s">
        <v>580</v>
      </c>
      <c r="C16" s="152">
        <v>100</v>
      </c>
      <c r="D16" s="4"/>
      <c r="E16" s="4"/>
      <c r="F16" s="4"/>
      <c r="G16" s="144"/>
      <c r="H16" s="144"/>
      <c r="O16" s="181" t="s">
        <v>179</v>
      </c>
      <c r="P16" s="182">
        <v>44211</v>
      </c>
      <c r="Q16" s="181">
        <v>8</v>
      </c>
      <c r="R16" s="181" t="s">
        <v>608</v>
      </c>
      <c r="S16" s="181">
        <v>1</v>
      </c>
    </row>
    <row r="17" spans="1:19" ht="45">
      <c r="A17" s="159">
        <v>43031</v>
      </c>
      <c r="B17" s="107" t="s">
        <v>581</v>
      </c>
      <c r="C17" s="152">
        <v>200</v>
      </c>
      <c r="D17" s="4"/>
      <c r="E17" s="160" t="s">
        <v>582</v>
      </c>
      <c r="F17" s="161"/>
      <c r="G17" s="162"/>
      <c r="H17" s="162"/>
      <c r="O17" s="181" t="s">
        <v>181</v>
      </c>
      <c r="P17" s="182">
        <v>44212</v>
      </c>
      <c r="Q17" s="181">
        <v>11</v>
      </c>
      <c r="R17" s="181" t="s">
        <v>608</v>
      </c>
      <c r="S17" s="181">
        <v>1</v>
      </c>
    </row>
    <row r="18" spans="1:19" ht="30">
      <c r="A18" s="159">
        <v>43032</v>
      </c>
      <c r="B18" s="107" t="s">
        <v>534</v>
      </c>
      <c r="C18" s="152">
        <v>100</v>
      </c>
      <c r="D18" s="4"/>
      <c r="E18" s="160" t="s">
        <v>583</v>
      </c>
      <c r="F18" s="161"/>
      <c r="G18" s="162"/>
      <c r="H18" s="162"/>
      <c r="O18" s="181" t="s">
        <v>183</v>
      </c>
      <c r="P18" s="182">
        <v>44213</v>
      </c>
      <c r="Q18" s="181">
        <v>21</v>
      </c>
      <c r="R18" s="181" t="s">
        <v>609</v>
      </c>
      <c r="S18" s="181">
        <v>3</v>
      </c>
    </row>
    <row r="19" spans="1:19">
      <c r="A19" s="159">
        <v>43032</v>
      </c>
      <c r="B19" s="107" t="s">
        <v>580</v>
      </c>
      <c r="C19" s="152">
        <v>300</v>
      </c>
      <c r="D19" s="4"/>
      <c r="E19" s="4"/>
      <c r="F19" s="149" t="s">
        <v>584</v>
      </c>
      <c r="G19" s="154" t="s">
        <v>585</v>
      </c>
      <c r="H19" s="154" t="s">
        <v>590</v>
      </c>
      <c r="O19" s="181" t="s">
        <v>185</v>
      </c>
      <c r="P19" s="182">
        <v>44214</v>
      </c>
      <c r="Q19" s="181">
        <v>26</v>
      </c>
      <c r="R19" s="181" t="s">
        <v>608</v>
      </c>
      <c r="S19" s="181">
        <v>3</v>
      </c>
    </row>
    <row r="20" spans="1:19">
      <c r="A20" s="159">
        <v>43032</v>
      </c>
      <c r="B20" s="107" t="s">
        <v>580</v>
      </c>
      <c r="C20" s="152">
        <v>700</v>
      </c>
      <c r="D20" s="4"/>
      <c r="E20" s="4"/>
      <c r="F20" s="150"/>
      <c r="G20" s="155"/>
      <c r="H20" s="163"/>
      <c r="O20" s="181" t="s">
        <v>187</v>
      </c>
      <c r="P20" s="182">
        <v>44215</v>
      </c>
      <c r="Q20" s="181">
        <v>2</v>
      </c>
      <c r="R20" s="181" t="s">
        <v>607</v>
      </c>
      <c r="S20" s="181">
        <v>1</v>
      </c>
    </row>
    <row r="21" spans="1:19">
      <c r="A21" s="159">
        <v>43031</v>
      </c>
      <c r="B21" s="107" t="s">
        <v>534</v>
      </c>
      <c r="C21" s="152">
        <v>100</v>
      </c>
      <c r="D21" s="4"/>
      <c r="E21" s="151" t="s">
        <v>586</v>
      </c>
      <c r="F21" s="151" t="s">
        <v>587</v>
      </c>
      <c r="G21" s="156" t="s">
        <v>588</v>
      </c>
      <c r="H21" s="164" t="s">
        <v>591</v>
      </c>
      <c r="O21" s="181" t="s">
        <v>189</v>
      </c>
      <c r="P21" s="182">
        <v>44216</v>
      </c>
      <c r="Q21" s="181">
        <v>1</v>
      </c>
      <c r="R21" s="181" t="s">
        <v>608</v>
      </c>
      <c r="S21" s="181">
        <v>3</v>
      </c>
    </row>
    <row r="22" spans="1:19">
      <c r="A22" s="159">
        <v>43032</v>
      </c>
      <c r="B22" s="107" t="s">
        <v>581</v>
      </c>
      <c r="C22" s="152">
        <v>200</v>
      </c>
      <c r="D22" s="4"/>
      <c r="E22" s="107" t="s">
        <v>581</v>
      </c>
      <c r="F22" s="103">
        <f>COUNTIFS(B16:B24,E22)</f>
        <v>4</v>
      </c>
      <c r="G22" s="158"/>
      <c r="H22" s="158"/>
      <c r="O22" s="181" t="s">
        <v>191</v>
      </c>
      <c r="P22" s="182">
        <v>44217</v>
      </c>
      <c r="Q22" s="181">
        <v>3</v>
      </c>
      <c r="R22" s="181" t="s">
        <v>608</v>
      </c>
      <c r="S22" s="181">
        <v>5</v>
      </c>
    </row>
    <row r="23" spans="1:19">
      <c r="A23" s="159">
        <v>43032</v>
      </c>
      <c r="B23" s="107" t="s">
        <v>581</v>
      </c>
      <c r="C23" s="152">
        <v>500</v>
      </c>
      <c r="D23" s="4"/>
      <c r="E23" s="151" t="s">
        <v>586</v>
      </c>
      <c r="F23" s="151" t="s">
        <v>587</v>
      </c>
      <c r="G23" s="156" t="s">
        <v>588</v>
      </c>
      <c r="H23" s="164" t="s">
        <v>591</v>
      </c>
      <c r="O23" s="181" t="s">
        <v>195</v>
      </c>
      <c r="P23" s="182">
        <v>44218</v>
      </c>
      <c r="Q23" s="181">
        <v>1</v>
      </c>
      <c r="R23" s="181" t="s">
        <v>609</v>
      </c>
      <c r="S23" s="181">
        <v>4</v>
      </c>
    </row>
    <row r="24" spans="1:19">
      <c r="A24" s="159">
        <v>43031</v>
      </c>
      <c r="B24" s="107" t="s">
        <v>581</v>
      </c>
      <c r="C24" s="152">
        <v>200</v>
      </c>
      <c r="D24" s="4"/>
      <c r="E24" s="102">
        <v>43031</v>
      </c>
      <c r="F24" s="103"/>
      <c r="G24" s="158"/>
      <c r="H24" s="165"/>
      <c r="O24" s="181" t="s">
        <v>197</v>
      </c>
      <c r="P24" s="182">
        <v>44219</v>
      </c>
      <c r="Q24" s="181">
        <v>5</v>
      </c>
      <c r="R24" s="181" t="s">
        <v>608</v>
      </c>
      <c r="S24" s="181">
        <v>1</v>
      </c>
    </row>
    <row r="25" spans="1:19" ht="15.75" thickBot="1">
      <c r="A25" s="146"/>
      <c r="B25" s="147"/>
      <c r="C25" s="147"/>
      <c r="D25" s="147"/>
      <c r="E25" s="147"/>
      <c r="F25" s="147"/>
      <c r="G25" s="148"/>
      <c r="H25" s="148"/>
      <c r="O25" s="181" t="s">
        <v>200</v>
      </c>
      <c r="P25" s="182">
        <v>44220</v>
      </c>
      <c r="Q25" s="181">
        <v>6</v>
      </c>
      <c r="R25" s="181" t="s">
        <v>608</v>
      </c>
      <c r="S25" s="181">
        <v>3</v>
      </c>
    </row>
    <row r="26" spans="1:19" ht="15.75" thickBot="1">
      <c r="O26" s="181" t="s">
        <v>203</v>
      </c>
      <c r="P26" s="182">
        <v>44221</v>
      </c>
      <c r="Q26" s="181">
        <v>3</v>
      </c>
      <c r="R26" s="181" t="s">
        <v>609</v>
      </c>
      <c r="S26" s="181">
        <v>4</v>
      </c>
    </row>
    <row r="27" spans="1:19">
      <c r="A27" s="170"/>
      <c r="B27" s="171"/>
      <c r="C27" s="171"/>
      <c r="D27" s="171"/>
      <c r="E27" s="171"/>
      <c r="F27" s="171"/>
      <c r="G27" s="171"/>
      <c r="H27" s="171"/>
      <c r="I27" s="171"/>
      <c r="J27" s="171"/>
      <c r="K27" s="171"/>
      <c r="L27" s="172"/>
      <c r="O27" s="181" t="s">
        <v>206</v>
      </c>
      <c r="P27" s="182">
        <v>44222</v>
      </c>
      <c r="Q27" s="181">
        <v>22</v>
      </c>
      <c r="R27" s="181" t="s">
        <v>609</v>
      </c>
      <c r="S27" s="181">
        <v>1</v>
      </c>
    </row>
    <row r="28" spans="1:19">
      <c r="A28" s="173" t="s">
        <v>592</v>
      </c>
      <c r="B28" s="100" t="s">
        <v>510</v>
      </c>
      <c r="C28" s="100" t="s">
        <v>509</v>
      </c>
      <c r="D28" s="100" t="s">
        <v>511</v>
      </c>
      <c r="E28" s="100" t="s">
        <v>512</v>
      </c>
      <c r="F28" s="100" t="s">
        <v>513</v>
      </c>
      <c r="G28" s="100" t="s">
        <v>514</v>
      </c>
      <c r="H28" s="100" t="s">
        <v>593</v>
      </c>
      <c r="I28" s="100" t="s">
        <v>594</v>
      </c>
      <c r="J28" s="4"/>
      <c r="K28" s="166" t="s">
        <v>595</v>
      </c>
      <c r="L28" s="174"/>
    </row>
    <row r="29" spans="1:19">
      <c r="A29" s="175" t="s">
        <v>596</v>
      </c>
      <c r="B29" s="167">
        <v>500</v>
      </c>
      <c r="C29" s="167">
        <v>133</v>
      </c>
      <c r="D29" s="167">
        <v>378</v>
      </c>
      <c r="E29" s="167">
        <v>527</v>
      </c>
      <c r="F29" s="167">
        <v>243</v>
      </c>
      <c r="G29" s="167">
        <v>190</v>
      </c>
      <c r="H29" s="168"/>
      <c r="I29" s="169"/>
      <c r="J29" s="4"/>
      <c r="K29" s="107">
        <v>2000</v>
      </c>
      <c r="L29" s="174"/>
      <c r="O29" s="179"/>
    </row>
    <row r="30" spans="1:19">
      <c r="A30" s="175" t="s">
        <v>597</v>
      </c>
      <c r="B30" s="167">
        <v>188</v>
      </c>
      <c r="C30" s="167">
        <v>440</v>
      </c>
      <c r="D30" s="167">
        <v>472</v>
      </c>
      <c r="E30" s="167">
        <v>172</v>
      </c>
      <c r="F30" s="167">
        <v>271</v>
      </c>
      <c r="G30" s="167">
        <v>203</v>
      </c>
      <c r="H30" s="168"/>
      <c r="I30" s="169"/>
      <c r="J30" s="4"/>
      <c r="K30" s="4"/>
      <c r="L30" s="174"/>
      <c r="O30" s="128"/>
    </row>
    <row r="31" spans="1:19">
      <c r="A31" s="175" t="s">
        <v>598</v>
      </c>
      <c r="B31" s="167">
        <v>372</v>
      </c>
      <c r="C31" s="167">
        <v>122</v>
      </c>
      <c r="D31" s="167">
        <v>538</v>
      </c>
      <c r="E31" s="167">
        <v>143</v>
      </c>
      <c r="F31" s="167">
        <v>386</v>
      </c>
      <c r="G31" s="167">
        <v>201</v>
      </c>
      <c r="H31" s="168"/>
      <c r="I31" s="169"/>
      <c r="J31" s="4"/>
      <c r="K31" s="4"/>
      <c r="L31" s="174"/>
    </row>
    <row r="32" spans="1:19">
      <c r="A32" s="175" t="s">
        <v>599</v>
      </c>
      <c r="B32" s="167">
        <v>145</v>
      </c>
      <c r="C32" s="167">
        <v>293</v>
      </c>
      <c r="D32" s="167">
        <v>169</v>
      </c>
      <c r="E32" s="167">
        <v>193</v>
      </c>
      <c r="F32" s="167">
        <v>325</v>
      </c>
      <c r="G32" s="167">
        <v>424</v>
      </c>
      <c r="H32" s="168"/>
      <c r="I32" s="169"/>
      <c r="J32" s="4"/>
      <c r="K32" s="4"/>
      <c r="L32" s="174"/>
    </row>
    <row r="33" spans="1:12">
      <c r="A33" s="175" t="s">
        <v>600</v>
      </c>
      <c r="B33" s="167">
        <v>457</v>
      </c>
      <c r="C33" s="167">
        <v>313</v>
      </c>
      <c r="D33" s="167">
        <v>385</v>
      </c>
      <c r="E33" s="167">
        <v>430</v>
      </c>
      <c r="F33" s="167">
        <v>374</v>
      </c>
      <c r="G33" s="167">
        <v>158</v>
      </c>
      <c r="H33" s="168"/>
      <c r="I33" s="169"/>
      <c r="J33" s="4"/>
      <c r="K33" s="4"/>
      <c r="L33" s="174"/>
    </row>
    <row r="34" spans="1:12">
      <c r="A34" s="175" t="s">
        <v>601</v>
      </c>
      <c r="B34" s="167">
        <v>367</v>
      </c>
      <c r="C34" s="167">
        <v>458</v>
      </c>
      <c r="D34" s="167">
        <v>494</v>
      </c>
      <c r="E34" s="167">
        <v>146</v>
      </c>
      <c r="F34" s="167">
        <v>429</v>
      </c>
      <c r="G34" s="167">
        <v>540</v>
      </c>
      <c r="H34" s="168"/>
      <c r="I34" s="169"/>
      <c r="J34" s="4"/>
      <c r="K34" s="4"/>
      <c r="L34" s="174"/>
    </row>
    <row r="35" spans="1:12">
      <c r="A35" s="175" t="s">
        <v>602</v>
      </c>
      <c r="B35" s="167">
        <v>211</v>
      </c>
      <c r="C35" s="167">
        <v>197</v>
      </c>
      <c r="D35" s="167">
        <v>274</v>
      </c>
      <c r="E35" s="167">
        <v>252</v>
      </c>
      <c r="F35" s="167">
        <v>318</v>
      </c>
      <c r="G35" s="167">
        <v>521</v>
      </c>
      <c r="H35" s="168"/>
      <c r="I35" s="169"/>
      <c r="J35" s="4"/>
      <c r="K35" s="4"/>
      <c r="L35" s="174"/>
    </row>
    <row r="36" spans="1:12" ht="15.75" thickBot="1">
      <c r="A36" s="176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8"/>
    </row>
  </sheetData>
  <mergeCells count="1">
    <mergeCell ref="A1:F1"/>
  </mergeCells>
  <conditionalFormatting sqref="A16:A24">
    <cfRule type="expression" dxfId="6" priority="1">
      <formula>$B16=$B$1</formula>
    </cfRule>
    <cfRule type="expression" dxfId="5" priority="2">
      <formula>$A16=$B$2</formula>
    </cfRule>
  </conditionalFormatting>
  <conditionalFormatting sqref="B16:C24">
    <cfRule type="expression" dxfId="4" priority="3">
      <formula>$B16=$B$1</formula>
    </cfRule>
    <cfRule type="expression" dxfId="3" priority="4">
      <formula>$A16=$B$2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7"/>
  <sheetViews>
    <sheetView tabSelected="1" workbookViewId="0">
      <selection activeCell="H10" sqref="H10"/>
    </sheetView>
  </sheetViews>
  <sheetFormatPr defaultRowHeight="15"/>
  <cols>
    <col min="1" max="1" width="29.28515625" bestFit="1" customWidth="1"/>
    <col min="2" max="2" width="14.28515625" bestFit="1" customWidth="1"/>
    <col min="4" max="4" width="20.140625" bestFit="1" customWidth="1"/>
    <col min="5" max="5" width="14.42578125" bestFit="1" customWidth="1"/>
    <col min="6" max="6" width="16.42578125" bestFit="1" customWidth="1"/>
    <col min="7" max="7" width="14" bestFit="1" customWidth="1"/>
    <col min="12" max="12" width="14" bestFit="1" customWidth="1"/>
  </cols>
  <sheetData>
    <row r="1" spans="1:26" ht="15.75" thickBot="1">
      <c r="A1" s="226" t="s">
        <v>104</v>
      </c>
      <c r="B1" s="226"/>
      <c r="C1" s="226"/>
      <c r="D1" s="226"/>
      <c r="E1" s="226"/>
      <c r="F1" s="226"/>
      <c r="G1" s="226"/>
    </row>
    <row r="2" spans="1:26" ht="15.75" thickBot="1">
      <c r="L2" s="227" t="s">
        <v>105</v>
      </c>
      <c r="M2" s="68" t="s">
        <v>110</v>
      </c>
      <c r="N2" s="68" t="s">
        <v>113</v>
      </c>
      <c r="O2" s="68" t="s">
        <v>116</v>
      </c>
      <c r="P2" s="68" t="s">
        <v>115</v>
      </c>
      <c r="Q2" s="68" t="s">
        <v>112</v>
      </c>
      <c r="R2" s="68" t="s">
        <v>120</v>
      </c>
      <c r="S2" s="69" t="s">
        <v>122</v>
      </c>
      <c r="T2" s="40"/>
      <c r="U2" s="40"/>
      <c r="V2" s="40"/>
      <c r="W2" s="40"/>
      <c r="X2" s="40"/>
      <c r="Y2" s="40"/>
      <c r="Z2" s="40"/>
    </row>
    <row r="3" spans="1:26" ht="15.75" thickBot="1">
      <c r="A3" s="227" t="s">
        <v>105</v>
      </c>
      <c r="B3" s="228"/>
      <c r="C3" s="46" t="s">
        <v>106</v>
      </c>
      <c r="D3" s="40"/>
      <c r="E3" s="41" t="s">
        <v>107</v>
      </c>
      <c r="F3" s="41" t="s">
        <v>108</v>
      </c>
      <c r="G3" s="42" t="s">
        <v>109</v>
      </c>
      <c r="H3" t="s">
        <v>106</v>
      </c>
      <c r="L3" s="229"/>
      <c r="M3" s="67">
        <v>99</v>
      </c>
      <c r="N3" s="67">
        <v>92</v>
      </c>
      <c r="O3" s="67">
        <v>85</v>
      </c>
      <c r="P3" s="67">
        <v>78</v>
      </c>
      <c r="Q3" s="67">
        <v>72</v>
      </c>
      <c r="R3" s="67">
        <v>65</v>
      </c>
      <c r="S3" s="43">
        <v>50</v>
      </c>
      <c r="T3" s="40"/>
      <c r="U3" s="40"/>
      <c r="V3" s="40"/>
      <c r="W3" s="40"/>
      <c r="X3" s="40"/>
      <c r="Y3" s="40"/>
      <c r="Z3" s="40"/>
    </row>
    <row r="4" spans="1:26" ht="15.75" thickBot="1">
      <c r="A4" s="47" t="s">
        <v>110</v>
      </c>
      <c r="B4" s="43">
        <v>99</v>
      </c>
      <c r="C4" s="43">
        <v>1</v>
      </c>
      <c r="D4" s="40"/>
      <c r="E4" s="44" t="s">
        <v>111</v>
      </c>
      <c r="F4" s="40" t="s">
        <v>112</v>
      </c>
      <c r="G4" s="40"/>
      <c r="L4" s="70" t="s">
        <v>106</v>
      </c>
      <c r="M4" s="71">
        <v>1</v>
      </c>
      <c r="N4" s="71">
        <v>2</v>
      </c>
      <c r="O4" s="71">
        <v>3</v>
      </c>
      <c r="P4" s="71">
        <v>4</v>
      </c>
      <c r="Q4" s="71">
        <v>5</v>
      </c>
      <c r="R4" s="71">
        <v>6</v>
      </c>
      <c r="S4" s="45">
        <v>7</v>
      </c>
      <c r="T4" s="40"/>
      <c r="U4" s="40"/>
      <c r="V4" s="40"/>
      <c r="W4" s="40"/>
      <c r="X4" s="40"/>
      <c r="Y4" s="40"/>
      <c r="Z4" s="40"/>
    </row>
    <row r="5" spans="1:26">
      <c r="A5" s="48" t="s">
        <v>113</v>
      </c>
      <c r="B5" s="43">
        <v>92</v>
      </c>
      <c r="C5" s="43">
        <v>2</v>
      </c>
      <c r="D5" s="40"/>
      <c r="E5" s="44" t="s">
        <v>114</v>
      </c>
      <c r="F5" s="40" t="s">
        <v>115</v>
      </c>
      <c r="G5" s="40"/>
      <c r="L5" s="65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</row>
    <row r="6" spans="1:26" ht="15.75" thickBot="1">
      <c r="A6" s="48" t="s">
        <v>116</v>
      </c>
      <c r="B6" s="43">
        <v>85</v>
      </c>
      <c r="C6" s="43">
        <v>3</v>
      </c>
      <c r="D6" s="40"/>
      <c r="E6" s="44" t="s">
        <v>117</v>
      </c>
      <c r="F6" s="40" t="s">
        <v>115</v>
      </c>
      <c r="G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</row>
    <row r="7" spans="1:26">
      <c r="A7" s="48" t="s">
        <v>115</v>
      </c>
      <c r="B7" s="43">
        <v>78</v>
      </c>
      <c r="C7" s="43">
        <v>4</v>
      </c>
      <c r="D7" s="40"/>
      <c r="E7" s="44" t="s">
        <v>118</v>
      </c>
      <c r="F7" s="40" t="s">
        <v>116</v>
      </c>
      <c r="G7" s="40"/>
      <c r="L7" s="72" t="s">
        <v>107</v>
      </c>
      <c r="M7" s="73" t="s">
        <v>111</v>
      </c>
      <c r="N7" s="73" t="s">
        <v>114</v>
      </c>
      <c r="O7" s="73" t="s">
        <v>117</v>
      </c>
      <c r="P7" s="73" t="s">
        <v>118</v>
      </c>
      <c r="Q7" s="73" t="s">
        <v>119</v>
      </c>
      <c r="R7" s="73" t="s">
        <v>121</v>
      </c>
      <c r="S7" s="73" t="s">
        <v>123</v>
      </c>
      <c r="T7" s="73" t="s">
        <v>124</v>
      </c>
      <c r="U7" s="73" t="s">
        <v>125</v>
      </c>
      <c r="V7" s="73" t="s">
        <v>126</v>
      </c>
      <c r="W7" s="73" t="s">
        <v>127</v>
      </c>
      <c r="X7" s="73" t="s">
        <v>128</v>
      </c>
      <c r="Y7" s="69"/>
      <c r="Z7" s="40"/>
    </row>
    <row r="8" spans="1:26">
      <c r="A8" s="48" t="s">
        <v>112</v>
      </c>
      <c r="B8" s="43">
        <v>72</v>
      </c>
      <c r="C8" s="43">
        <v>5</v>
      </c>
      <c r="D8" s="40"/>
      <c r="E8" s="44" t="s">
        <v>119</v>
      </c>
      <c r="F8" s="40" t="s">
        <v>120</v>
      </c>
      <c r="G8" s="40"/>
      <c r="L8" s="74" t="s">
        <v>108</v>
      </c>
      <c r="M8" s="67" t="s">
        <v>112</v>
      </c>
      <c r="N8" s="67" t="s">
        <v>115</v>
      </c>
      <c r="O8" s="67" t="s">
        <v>115</v>
      </c>
      <c r="P8" s="67" t="s">
        <v>116</v>
      </c>
      <c r="Q8" s="67" t="s">
        <v>120</v>
      </c>
      <c r="R8" s="67" t="s">
        <v>115</v>
      </c>
      <c r="S8" s="67" t="s">
        <v>113</v>
      </c>
      <c r="T8" s="67" t="s">
        <v>122</v>
      </c>
      <c r="U8" s="67" t="s">
        <v>113</v>
      </c>
      <c r="V8" s="67" t="s">
        <v>113</v>
      </c>
      <c r="W8" s="67" t="s">
        <v>110</v>
      </c>
      <c r="X8" s="67" t="s">
        <v>120</v>
      </c>
      <c r="Y8" s="43"/>
      <c r="Z8" s="40"/>
    </row>
    <row r="9" spans="1:26">
      <c r="A9" s="48" t="s">
        <v>120</v>
      </c>
      <c r="B9" s="43">
        <v>65</v>
      </c>
      <c r="C9" s="43">
        <v>6</v>
      </c>
      <c r="D9" s="40"/>
      <c r="E9" s="44" t="s">
        <v>121</v>
      </c>
      <c r="F9" s="40" t="s">
        <v>115</v>
      </c>
      <c r="G9" s="40"/>
      <c r="L9" s="75" t="s">
        <v>109</v>
      </c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43"/>
      <c r="Z9" s="40"/>
    </row>
    <row r="10" spans="1:26" ht="15.75" thickBot="1">
      <c r="A10" s="49" t="s">
        <v>122</v>
      </c>
      <c r="B10" s="45">
        <v>50</v>
      </c>
      <c r="C10" s="45">
        <v>7</v>
      </c>
      <c r="D10" s="40"/>
      <c r="E10" s="44" t="s">
        <v>123</v>
      </c>
      <c r="F10" s="40" t="s">
        <v>113</v>
      </c>
      <c r="G10" s="40"/>
      <c r="L10" s="12" t="s">
        <v>106</v>
      </c>
      <c r="M10" s="71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5"/>
    </row>
    <row r="11" spans="1:26" ht="15.75" thickBot="1">
      <c r="A11" s="40"/>
      <c r="B11" s="40"/>
      <c r="C11" s="40"/>
      <c r="D11" s="40"/>
      <c r="E11" s="44" t="s">
        <v>124</v>
      </c>
      <c r="F11" s="40" t="s">
        <v>122</v>
      </c>
      <c r="G11" s="40"/>
    </row>
    <row r="12" spans="1:26">
      <c r="A12" s="40"/>
      <c r="B12" s="40"/>
      <c r="C12" s="40"/>
      <c r="D12" s="40"/>
      <c r="E12" s="44" t="s">
        <v>125</v>
      </c>
      <c r="F12" s="40" t="s">
        <v>113</v>
      </c>
      <c r="G12" s="40"/>
      <c r="L12" s="16"/>
      <c r="M12" s="7"/>
      <c r="N12" s="7"/>
      <c r="O12" s="7"/>
      <c r="P12" s="7"/>
      <c r="Q12" s="7"/>
      <c r="R12" s="7"/>
      <c r="S12" s="7"/>
      <c r="T12" s="7"/>
      <c r="U12" s="8"/>
    </row>
    <row r="13" spans="1:26">
      <c r="A13" s="40"/>
      <c r="B13" s="40"/>
      <c r="C13" s="40"/>
      <c r="D13" s="40"/>
      <c r="E13" s="44" t="s">
        <v>126</v>
      </c>
      <c r="F13" s="40" t="s">
        <v>113</v>
      </c>
      <c r="G13" s="214" t="s">
        <v>692</v>
      </c>
      <c r="L13" s="11"/>
      <c r="M13" s="4"/>
      <c r="N13" s="4"/>
      <c r="O13" s="95" t="s">
        <v>510</v>
      </c>
      <c r="P13" s="95" t="s">
        <v>509</v>
      </c>
      <c r="Q13" s="95" t="s">
        <v>511</v>
      </c>
      <c r="R13" s="137" t="s">
        <v>552</v>
      </c>
      <c r="S13" s="138" t="s">
        <v>553</v>
      </c>
      <c r="T13" s="4"/>
      <c r="U13" s="10"/>
    </row>
    <row r="14" spans="1:26">
      <c r="A14" s="40"/>
      <c r="B14" s="40"/>
      <c r="C14" s="40"/>
      <c r="D14" s="40"/>
      <c r="E14" s="44" t="s">
        <v>127</v>
      </c>
      <c r="F14" s="40" t="s">
        <v>110</v>
      </c>
      <c r="G14" s="40"/>
      <c r="L14" s="11"/>
      <c r="M14" s="4"/>
      <c r="N14" s="4"/>
      <c r="O14" s="120">
        <v>10</v>
      </c>
      <c r="P14" s="120">
        <v>80</v>
      </c>
      <c r="Q14" s="120">
        <v>97</v>
      </c>
      <c r="R14" s="137" t="s">
        <v>554</v>
      </c>
      <c r="S14" s="138" t="s">
        <v>555</v>
      </c>
      <c r="T14" s="4"/>
      <c r="U14" s="10"/>
    </row>
    <row r="15" spans="1:26">
      <c r="A15" s="40"/>
      <c r="B15" s="40"/>
      <c r="C15" s="40"/>
      <c r="D15" s="40"/>
      <c r="E15" s="44" t="s">
        <v>128</v>
      </c>
      <c r="F15" s="40" t="s">
        <v>120</v>
      </c>
      <c r="G15" s="40"/>
      <c r="L15" s="11"/>
      <c r="M15" s="4"/>
      <c r="N15" s="4"/>
      <c r="O15" s="120">
        <v>20</v>
      </c>
      <c r="P15" s="120">
        <v>90</v>
      </c>
      <c r="Q15" s="120">
        <v>69</v>
      </c>
      <c r="R15" s="137" t="s">
        <v>556</v>
      </c>
      <c r="S15" s="4"/>
      <c r="T15" s="4"/>
      <c r="U15" s="10"/>
    </row>
    <row r="16" spans="1:26">
      <c r="A16" s="40"/>
      <c r="B16" s="40"/>
      <c r="C16" s="40"/>
      <c r="D16" s="40"/>
      <c r="E16" s="40"/>
      <c r="F16" s="40"/>
      <c r="G16" s="40"/>
      <c r="L16" s="11"/>
      <c r="M16" s="4"/>
      <c r="N16" s="4"/>
      <c r="O16" s="120">
        <v>30</v>
      </c>
      <c r="P16" s="120">
        <v>100</v>
      </c>
      <c r="Q16" s="120">
        <v>45</v>
      </c>
      <c r="R16" s="137" t="s">
        <v>557</v>
      </c>
      <c r="S16" s="4"/>
      <c r="T16" s="4"/>
      <c r="U16" s="10"/>
    </row>
    <row r="17" spans="1:21">
      <c r="L17" s="11"/>
      <c r="M17" s="4"/>
      <c r="N17" s="4"/>
      <c r="O17" s="120">
        <v>40</v>
      </c>
      <c r="P17" s="120">
        <v>110</v>
      </c>
      <c r="Q17" s="120">
        <v>51</v>
      </c>
      <c r="R17" s="137" t="s">
        <v>558</v>
      </c>
      <c r="S17" s="4"/>
      <c r="T17" s="4"/>
      <c r="U17" s="10"/>
    </row>
    <row r="18" spans="1:21" ht="15.75" thickBot="1">
      <c r="L18" s="11"/>
      <c r="M18" s="4"/>
      <c r="N18" s="4"/>
      <c r="O18" s="120">
        <v>50</v>
      </c>
      <c r="P18" s="120">
        <v>120</v>
      </c>
      <c r="Q18" s="120">
        <v>77</v>
      </c>
      <c r="R18" s="137" t="s">
        <v>559</v>
      </c>
      <c r="S18" s="4"/>
      <c r="T18" s="4"/>
      <c r="U18" s="10"/>
    </row>
    <row r="19" spans="1:21">
      <c r="A19" s="140"/>
      <c r="B19" s="141"/>
      <c r="C19" s="141"/>
      <c r="D19" s="141"/>
      <c r="E19" s="142"/>
      <c r="L19" s="11"/>
      <c r="M19" s="4"/>
      <c r="N19" s="4"/>
      <c r="O19" s="4"/>
      <c r="P19" s="4"/>
      <c r="Q19" s="4"/>
      <c r="R19" s="4"/>
      <c r="S19" s="4"/>
      <c r="T19" s="4"/>
      <c r="U19" s="10"/>
    </row>
    <row r="20" spans="1:21">
      <c r="A20" s="143"/>
      <c r="B20" s="95" t="s">
        <v>510</v>
      </c>
      <c r="C20" s="95" t="s">
        <v>509</v>
      </c>
      <c r="D20" s="95" t="s">
        <v>511</v>
      </c>
      <c r="E20" s="144"/>
      <c r="L20" s="11"/>
      <c r="M20" s="133"/>
      <c r="N20" s="134"/>
      <c r="O20" s="134"/>
      <c r="P20" s="135" t="s">
        <v>560</v>
      </c>
      <c r="Q20" s="120" t="s">
        <v>509</v>
      </c>
      <c r="R20" s="4"/>
      <c r="S20" s="4"/>
      <c r="T20" s="4"/>
      <c r="U20" s="10"/>
    </row>
    <row r="21" spans="1:21">
      <c r="A21" s="145" t="s">
        <v>566</v>
      </c>
      <c r="B21" s="120">
        <v>10</v>
      </c>
      <c r="C21" s="120">
        <v>80</v>
      </c>
      <c r="D21" s="120">
        <v>97</v>
      </c>
      <c r="E21" s="144"/>
      <c r="L21" s="11"/>
      <c r="M21" s="133"/>
      <c r="N21" s="134"/>
      <c r="O21" s="134"/>
      <c r="P21" s="135" t="s">
        <v>561</v>
      </c>
      <c r="Q21" s="120">
        <v>4</v>
      </c>
      <c r="R21" s="4"/>
      <c r="S21" s="4"/>
      <c r="T21" s="4"/>
      <c r="U21" s="10"/>
    </row>
    <row r="22" spans="1:21">
      <c r="A22" s="145" t="s">
        <v>567</v>
      </c>
      <c r="B22" s="120">
        <v>20</v>
      </c>
      <c r="C22" s="120">
        <v>90</v>
      </c>
      <c r="D22" s="120">
        <v>69</v>
      </c>
      <c r="E22" s="144"/>
      <c r="L22" s="11"/>
      <c r="M22" s="4"/>
      <c r="N22" s="4"/>
      <c r="O22" s="4"/>
      <c r="P22" s="4"/>
      <c r="Q22" s="4"/>
      <c r="R22" s="4"/>
      <c r="S22" s="4"/>
      <c r="T22" s="4"/>
      <c r="U22" s="10"/>
    </row>
    <row r="23" spans="1:21">
      <c r="A23" s="145" t="s">
        <v>565</v>
      </c>
      <c r="B23" s="120">
        <v>30</v>
      </c>
      <c r="C23" s="120">
        <v>100</v>
      </c>
      <c r="D23" s="120">
        <v>45</v>
      </c>
      <c r="E23" s="144"/>
      <c r="L23" s="11"/>
      <c r="M23" s="4"/>
      <c r="N23" s="4"/>
      <c r="O23" s="133"/>
      <c r="P23" s="135" t="s">
        <v>562</v>
      </c>
      <c r="Q23" s="136"/>
      <c r="R23" s="131"/>
      <c r="S23" s="4"/>
      <c r="T23" s="4"/>
      <c r="U23" s="10"/>
    </row>
    <row r="24" spans="1:21" ht="15.75" thickBot="1">
      <c r="A24" s="145" t="s">
        <v>389</v>
      </c>
      <c r="B24" s="120">
        <v>40</v>
      </c>
      <c r="C24" s="120">
        <v>110</v>
      </c>
      <c r="D24" s="120">
        <v>51</v>
      </c>
      <c r="E24" s="144"/>
      <c r="L24" s="12"/>
      <c r="M24" s="13"/>
      <c r="N24" s="13"/>
      <c r="O24" s="13"/>
      <c r="P24" s="13"/>
      <c r="Q24" s="13"/>
      <c r="R24" s="13"/>
      <c r="S24" s="13"/>
      <c r="T24" s="13"/>
      <c r="U24" s="15"/>
    </row>
    <row r="25" spans="1:21">
      <c r="A25" s="145" t="s">
        <v>568</v>
      </c>
      <c r="B25" s="120">
        <v>50</v>
      </c>
      <c r="C25" s="120">
        <v>120</v>
      </c>
      <c r="D25" s="120">
        <v>77</v>
      </c>
      <c r="E25" s="144"/>
    </row>
    <row r="26" spans="1:21" ht="15.75" thickBot="1">
      <c r="A26" s="146"/>
      <c r="B26" s="147"/>
      <c r="C26" s="147"/>
      <c r="D26" s="147"/>
      <c r="E26" s="148"/>
    </row>
    <row r="27" spans="1:21" ht="15.75" thickBot="1"/>
    <row r="28" spans="1:21">
      <c r="A28" s="170"/>
      <c r="B28" s="171"/>
      <c r="C28" s="171"/>
      <c r="D28" s="171"/>
      <c r="E28" s="171"/>
      <c r="F28" s="172"/>
    </row>
    <row r="29" spans="1:21">
      <c r="A29" s="173" t="s">
        <v>625</v>
      </c>
      <c r="B29" s="100" t="s">
        <v>626</v>
      </c>
      <c r="C29" s="100" t="s">
        <v>627</v>
      </c>
      <c r="D29" s="100" t="s">
        <v>628</v>
      </c>
      <c r="E29" s="100" t="s">
        <v>629</v>
      </c>
      <c r="F29" s="174"/>
    </row>
    <row r="30" spans="1:21">
      <c r="A30" s="175" t="s">
        <v>696</v>
      </c>
      <c r="B30" s="107" t="s">
        <v>630</v>
      </c>
      <c r="C30" s="107" t="s">
        <v>631</v>
      </c>
      <c r="D30" s="107" t="str">
        <f>B30&amp;UPPER(LEFT(C30,1))&amp;"@PBY.com"</f>
        <v>LeffJ@PBY.com</v>
      </c>
      <c r="E30" s="107" t="s">
        <v>632</v>
      </c>
      <c r="F30" s="174"/>
    </row>
    <row r="31" spans="1:21">
      <c r="A31" s="175" t="s">
        <v>697</v>
      </c>
      <c r="B31" s="107" t="s">
        <v>633</v>
      </c>
      <c r="C31" s="107" t="s">
        <v>634</v>
      </c>
      <c r="D31" s="107" t="str">
        <f t="shared" ref="D31:D36" si="0">B31&amp;UPPER(LEFT(C31,1))&amp;"@PBY.com"</f>
        <v>PianoM@PBY.com</v>
      </c>
      <c r="E31" s="107" t="s">
        <v>635</v>
      </c>
      <c r="F31" s="174"/>
    </row>
    <row r="32" spans="1:21">
      <c r="A32" s="175" t="s">
        <v>698</v>
      </c>
      <c r="B32" s="107" t="s">
        <v>636</v>
      </c>
      <c r="C32" s="107" t="s">
        <v>637</v>
      </c>
      <c r="D32" s="107" t="str">
        <f t="shared" si="0"/>
        <v>CollerK@PBY.com</v>
      </c>
      <c r="E32" s="107" t="s">
        <v>638</v>
      </c>
      <c r="F32" s="174"/>
    </row>
    <row r="33" spans="1:18">
      <c r="A33" s="175" t="s">
        <v>699</v>
      </c>
      <c r="B33" s="107" t="s">
        <v>639</v>
      </c>
      <c r="C33" s="107" t="s">
        <v>640</v>
      </c>
      <c r="D33" s="107" t="str">
        <f t="shared" si="0"/>
        <v>StackpoleL@PBY.com</v>
      </c>
      <c r="E33" s="107" t="s">
        <v>641</v>
      </c>
      <c r="F33" s="174"/>
    </row>
    <row r="34" spans="1:18">
      <c r="A34" s="175" t="s">
        <v>700</v>
      </c>
      <c r="B34" s="107" t="s">
        <v>642</v>
      </c>
      <c r="C34" s="107" t="s">
        <v>643</v>
      </c>
      <c r="D34" s="107" t="str">
        <f t="shared" si="0"/>
        <v>LintzK@PBY.com</v>
      </c>
      <c r="E34" s="107" t="s">
        <v>644</v>
      </c>
      <c r="F34" s="174"/>
      <c r="R34" s="139"/>
    </row>
    <row r="35" spans="1:18">
      <c r="A35" s="175" t="s">
        <v>701</v>
      </c>
      <c r="B35" s="107" t="s">
        <v>645</v>
      </c>
      <c r="C35" s="107" t="s">
        <v>646</v>
      </c>
      <c r="D35" s="107" t="str">
        <f t="shared" si="0"/>
        <v>DudgeonP@PBY.com</v>
      </c>
      <c r="E35" s="107" t="s">
        <v>647</v>
      </c>
      <c r="F35" s="174"/>
    </row>
    <row r="36" spans="1:18">
      <c r="A36" s="175" t="s">
        <v>702</v>
      </c>
      <c r="B36" s="107" t="s">
        <v>648</v>
      </c>
      <c r="C36" s="107" t="s">
        <v>649</v>
      </c>
      <c r="D36" s="107" t="str">
        <f t="shared" si="0"/>
        <v>HughsP@PBY.com</v>
      </c>
      <c r="E36" s="107" t="s">
        <v>650</v>
      </c>
      <c r="F36" s="174"/>
    </row>
    <row r="37" spans="1:18">
      <c r="A37" s="191"/>
      <c r="B37" s="4"/>
      <c r="C37" s="4"/>
      <c r="D37" s="4"/>
      <c r="E37" s="4"/>
      <c r="F37" s="174"/>
    </row>
    <row r="38" spans="1:18">
      <c r="A38" s="192" t="s">
        <v>651</v>
      </c>
      <c r="B38" s="4">
        <v>2</v>
      </c>
      <c r="C38" s="4">
        <v>3</v>
      </c>
      <c r="D38" s="4">
        <v>4</v>
      </c>
      <c r="E38" s="4">
        <v>5</v>
      </c>
      <c r="F38" s="174"/>
    </row>
    <row r="39" spans="1:18">
      <c r="A39" s="173" t="s">
        <v>625</v>
      </c>
      <c r="B39" s="100" t="s">
        <v>626</v>
      </c>
      <c r="C39" s="100" t="s">
        <v>627</v>
      </c>
      <c r="D39" s="100" t="s">
        <v>628</v>
      </c>
      <c r="E39" s="100" t="s">
        <v>629</v>
      </c>
      <c r="F39" s="174"/>
    </row>
    <row r="40" spans="1:18">
      <c r="A40" s="175" t="s">
        <v>696</v>
      </c>
      <c r="B40" s="103"/>
      <c r="C40" s="103"/>
      <c r="D40" s="103"/>
      <c r="E40" s="103"/>
      <c r="F40" s="174"/>
    </row>
    <row r="41" spans="1:18" ht="15.75" thickBot="1">
      <c r="A41" s="176"/>
      <c r="B41" s="177"/>
      <c r="C41" s="177"/>
      <c r="D41" s="177"/>
      <c r="E41" s="177"/>
      <c r="F41" s="178"/>
    </row>
    <row r="42" spans="1:18" ht="15.75" thickBot="1"/>
    <row r="43" spans="1:18">
      <c r="A43" s="193"/>
      <c r="B43" s="194"/>
      <c r="C43" s="194"/>
      <c r="D43" s="194"/>
      <c r="E43" s="195"/>
    </row>
    <row r="44" spans="1:18">
      <c r="A44" s="196" t="s">
        <v>660</v>
      </c>
      <c r="B44" s="197"/>
      <c r="C44" s="197"/>
      <c r="D44" s="197"/>
      <c r="E44" s="198"/>
    </row>
    <row r="45" spans="1:18">
      <c r="A45" s="199" t="s">
        <v>625</v>
      </c>
      <c r="B45" s="200" t="s">
        <v>652</v>
      </c>
      <c r="C45" s="197"/>
      <c r="D45" s="200" t="s">
        <v>625</v>
      </c>
      <c r="E45" s="201" t="s">
        <v>652</v>
      </c>
    </row>
    <row r="46" spans="1:18">
      <c r="A46" s="202" t="s">
        <v>653</v>
      </c>
      <c r="B46" s="203"/>
      <c r="C46" s="197"/>
      <c r="D46" s="204" t="s">
        <v>529</v>
      </c>
      <c r="E46" s="205">
        <v>26</v>
      </c>
    </row>
    <row r="47" spans="1:18">
      <c r="A47" s="202" t="s">
        <v>654</v>
      </c>
      <c r="B47" s="203"/>
      <c r="C47" s="197"/>
      <c r="D47" s="204" t="s">
        <v>531</v>
      </c>
      <c r="E47" s="205">
        <v>23</v>
      </c>
    </row>
    <row r="48" spans="1:18">
      <c r="A48" s="202" t="s">
        <v>655</v>
      </c>
      <c r="B48" s="203"/>
      <c r="C48" s="197"/>
      <c r="D48" s="204" t="s">
        <v>656</v>
      </c>
      <c r="E48" s="205">
        <v>36</v>
      </c>
    </row>
    <row r="49" spans="1:5">
      <c r="A49" s="206"/>
      <c r="B49" s="197"/>
      <c r="C49" s="197"/>
      <c r="D49" s="197"/>
      <c r="E49" s="198"/>
    </row>
    <row r="50" spans="1:5">
      <c r="A50" s="206"/>
      <c r="B50" s="197"/>
      <c r="C50" s="197"/>
      <c r="D50" s="197"/>
      <c r="E50" s="198"/>
    </row>
    <row r="51" spans="1:5">
      <c r="A51" s="196" t="s">
        <v>660</v>
      </c>
      <c r="B51" s="197"/>
      <c r="C51" s="197"/>
      <c r="D51" s="197"/>
      <c r="E51" s="198"/>
    </row>
    <row r="52" spans="1:5">
      <c r="A52" s="199" t="s">
        <v>625</v>
      </c>
      <c r="B52" s="200" t="s">
        <v>652</v>
      </c>
      <c r="C52" s="197"/>
      <c r="D52" s="200" t="s">
        <v>625</v>
      </c>
      <c r="E52" s="201" t="s">
        <v>652</v>
      </c>
    </row>
    <row r="53" spans="1:5">
      <c r="A53" s="202" t="s">
        <v>653</v>
      </c>
      <c r="B53" s="203"/>
      <c r="C53" s="197"/>
      <c r="D53" s="204">
        <v>234</v>
      </c>
      <c r="E53" s="205">
        <v>26</v>
      </c>
    </row>
    <row r="54" spans="1:5">
      <c r="A54" s="202" t="s">
        <v>654</v>
      </c>
      <c r="B54" s="203"/>
      <c r="C54" s="197"/>
      <c r="D54" s="204">
        <v>345</v>
      </c>
      <c r="E54" s="205">
        <v>23</v>
      </c>
    </row>
    <row r="55" spans="1:5">
      <c r="A55" s="202" t="s">
        <v>655</v>
      </c>
      <c r="B55" s="203"/>
      <c r="C55" s="197"/>
      <c r="D55" s="204">
        <v>765</v>
      </c>
      <c r="E55" s="205">
        <v>36</v>
      </c>
    </row>
    <row r="56" spans="1:5">
      <c r="A56" s="206"/>
      <c r="B56" s="197"/>
      <c r="C56" s="197"/>
      <c r="D56" s="197"/>
      <c r="E56" s="198"/>
    </row>
    <row r="57" spans="1:5">
      <c r="A57" s="206"/>
      <c r="B57" s="197"/>
      <c r="C57" s="197"/>
      <c r="D57" s="197"/>
      <c r="E57" s="198"/>
    </row>
    <row r="58" spans="1:5">
      <c r="A58" s="196" t="s">
        <v>660</v>
      </c>
      <c r="B58" s="197"/>
      <c r="C58" s="197"/>
      <c r="D58" s="197"/>
      <c r="E58" s="198"/>
    </row>
    <row r="59" spans="1:5">
      <c r="A59" s="199" t="s">
        <v>625</v>
      </c>
      <c r="B59" s="200" t="s">
        <v>652</v>
      </c>
      <c r="C59" s="197"/>
      <c r="D59" s="200" t="s">
        <v>625</v>
      </c>
      <c r="E59" s="201" t="s">
        <v>652</v>
      </c>
    </row>
    <row r="60" spans="1:5">
      <c r="A60" s="202" t="s">
        <v>653</v>
      </c>
      <c r="B60" s="203"/>
      <c r="C60" s="197"/>
      <c r="D60" s="204" t="s">
        <v>657</v>
      </c>
      <c r="E60" s="205">
        <v>26</v>
      </c>
    </row>
    <row r="61" spans="1:5">
      <c r="A61" s="202" t="s">
        <v>654</v>
      </c>
      <c r="B61" s="203"/>
      <c r="C61" s="197"/>
      <c r="D61" s="204" t="s">
        <v>658</v>
      </c>
      <c r="E61" s="205">
        <v>23</v>
      </c>
    </row>
    <row r="62" spans="1:5">
      <c r="A62" s="202" t="s">
        <v>655</v>
      </c>
      <c r="B62" s="203"/>
      <c r="C62" s="197"/>
      <c r="D62" s="204" t="s">
        <v>659</v>
      </c>
      <c r="E62" s="205">
        <v>36</v>
      </c>
    </row>
    <row r="63" spans="1:5" ht="15.75" thickBot="1">
      <c r="A63" s="207"/>
      <c r="B63" s="208"/>
      <c r="C63" s="208"/>
      <c r="D63" s="208"/>
      <c r="E63" s="209"/>
    </row>
    <row r="65" spans="1:4">
      <c r="A65" s="213" t="s">
        <v>688</v>
      </c>
    </row>
    <row r="66" spans="1:4">
      <c r="A66" s="100" t="s">
        <v>661</v>
      </c>
      <c r="B66" s="100" t="s">
        <v>662</v>
      </c>
      <c r="C66" s="100" t="s">
        <v>663</v>
      </c>
      <c r="D66" s="100" t="s">
        <v>652</v>
      </c>
    </row>
    <row r="67" spans="1:4">
      <c r="A67" s="107" t="s">
        <v>664</v>
      </c>
      <c r="B67" s="107" t="s">
        <v>665</v>
      </c>
      <c r="C67" s="107">
        <v>25</v>
      </c>
      <c r="D67" s="190">
        <v>26.95</v>
      </c>
    </row>
    <row r="68" spans="1:4">
      <c r="A68" s="107" t="s">
        <v>666</v>
      </c>
      <c r="B68" s="107" t="s">
        <v>667</v>
      </c>
      <c r="C68" s="107">
        <v>20</v>
      </c>
      <c r="D68" s="190">
        <v>28.95</v>
      </c>
    </row>
    <row r="69" spans="1:4">
      <c r="A69" s="107" t="s">
        <v>668</v>
      </c>
      <c r="B69" s="107" t="s">
        <v>669</v>
      </c>
      <c r="C69" s="107">
        <v>35</v>
      </c>
      <c r="D69" s="190">
        <v>31.95</v>
      </c>
    </row>
    <row r="70" spans="1:4">
      <c r="A70" s="107" t="s">
        <v>670</v>
      </c>
      <c r="B70" s="107" t="s">
        <v>671</v>
      </c>
      <c r="C70" s="107">
        <v>20</v>
      </c>
      <c r="D70" s="190">
        <v>35.950000000000003</v>
      </c>
    </row>
    <row r="71" spans="1:4">
      <c r="A71" s="107" t="s">
        <v>672</v>
      </c>
      <c r="B71" s="107" t="s">
        <v>673</v>
      </c>
      <c r="C71" s="107">
        <v>30</v>
      </c>
      <c r="D71" s="190">
        <v>18.95</v>
      </c>
    </row>
    <row r="72" spans="1:4">
      <c r="A72" s="107" t="s">
        <v>674</v>
      </c>
      <c r="B72" s="107" t="s">
        <v>675</v>
      </c>
      <c r="C72" s="107">
        <v>40</v>
      </c>
      <c r="D72" s="190">
        <v>20.95</v>
      </c>
    </row>
    <row r="73" spans="1:4">
      <c r="A73" s="107" t="s">
        <v>676</v>
      </c>
      <c r="B73" s="107" t="s">
        <v>677</v>
      </c>
      <c r="C73" s="107">
        <v>1</v>
      </c>
      <c r="D73" s="190">
        <v>4.95</v>
      </c>
    </row>
    <row r="74" spans="1:4">
      <c r="A74" s="107" t="s">
        <v>678</v>
      </c>
      <c r="B74" s="107" t="s">
        <v>679</v>
      </c>
      <c r="C74" s="107">
        <v>5</v>
      </c>
      <c r="D74" s="190">
        <v>8.9499999999999993</v>
      </c>
    </row>
    <row r="76" spans="1:4">
      <c r="A76" s="2" t="s">
        <v>680</v>
      </c>
    </row>
    <row r="77" spans="1:4">
      <c r="A77" s="100" t="s">
        <v>661</v>
      </c>
      <c r="B77" s="100" t="s">
        <v>652</v>
      </c>
    </row>
    <row r="78" spans="1:4">
      <c r="A78" s="107" t="s">
        <v>533</v>
      </c>
      <c r="B78" s="103"/>
    </row>
    <row r="79" spans="1:4">
      <c r="A79" s="107" t="s">
        <v>656</v>
      </c>
      <c r="B79" s="103"/>
    </row>
    <row r="80" spans="1:4">
      <c r="A80" s="107" t="s">
        <v>530</v>
      </c>
      <c r="B80" s="103"/>
    </row>
    <row r="81" spans="1:7">
      <c r="A81" s="107" t="s">
        <v>532</v>
      </c>
      <c r="B81" s="103"/>
    </row>
    <row r="82" spans="1:7">
      <c r="A82" s="107" t="s">
        <v>681</v>
      </c>
      <c r="B82" s="103"/>
    </row>
    <row r="83" spans="1:7" ht="15.75" thickBot="1"/>
    <row r="84" spans="1:7">
      <c r="A84" s="170"/>
      <c r="B84" s="171"/>
      <c r="C84" s="171"/>
      <c r="D84" s="171"/>
      <c r="E84" s="171"/>
      <c r="F84" s="171"/>
      <c r="G84" s="172"/>
    </row>
    <row r="85" spans="1:7">
      <c r="A85" s="192" t="s">
        <v>682</v>
      </c>
      <c r="B85" s="4"/>
      <c r="C85" s="4"/>
      <c r="D85" s="4"/>
      <c r="E85" s="4"/>
      <c r="F85" s="4"/>
      <c r="G85" s="174"/>
    </row>
    <row r="86" spans="1:7" ht="15.75">
      <c r="A86" s="191"/>
      <c r="B86" s="4"/>
      <c r="C86" s="4"/>
      <c r="D86" s="4"/>
      <c r="E86" s="212" t="s">
        <v>685</v>
      </c>
      <c r="F86" s="4"/>
      <c r="G86" s="174"/>
    </row>
    <row r="87" spans="1:7">
      <c r="A87" s="191" t="s">
        <v>528</v>
      </c>
      <c r="B87" s="4" t="s">
        <v>683</v>
      </c>
      <c r="C87" s="4" t="s">
        <v>684</v>
      </c>
      <c r="D87" s="4"/>
      <c r="E87" s="100" t="s">
        <v>683</v>
      </c>
      <c r="F87" s="100" t="s">
        <v>684</v>
      </c>
      <c r="G87" s="174"/>
    </row>
    <row r="88" spans="1:7" ht="15.75">
      <c r="A88" s="212" t="s">
        <v>685</v>
      </c>
      <c r="B88" s="4">
        <v>431</v>
      </c>
      <c r="C88" s="210"/>
      <c r="D88" s="4"/>
      <c r="E88" s="107">
        <v>0</v>
      </c>
      <c r="F88" s="211">
        <v>0.01</v>
      </c>
      <c r="G88" s="174"/>
    </row>
    <row r="89" spans="1:7" ht="15.75">
      <c r="A89" s="212" t="s">
        <v>686</v>
      </c>
      <c r="B89" s="4">
        <v>65</v>
      </c>
      <c r="C89" s="210"/>
      <c r="D89" s="4"/>
      <c r="E89" s="107">
        <v>100</v>
      </c>
      <c r="F89" s="211">
        <v>0.02</v>
      </c>
      <c r="G89" s="174"/>
    </row>
    <row r="90" spans="1:7">
      <c r="A90" s="4" t="s">
        <v>687</v>
      </c>
      <c r="B90" s="4">
        <v>563</v>
      </c>
      <c r="C90" s="210"/>
      <c r="D90" s="4"/>
      <c r="E90" s="107">
        <v>200</v>
      </c>
      <c r="F90" s="211">
        <v>0.04</v>
      </c>
      <c r="G90" s="174"/>
    </row>
    <row r="91" spans="1:7" ht="15.75">
      <c r="A91" s="212" t="s">
        <v>685</v>
      </c>
      <c r="B91" s="4">
        <v>493</v>
      </c>
      <c r="C91" s="210"/>
      <c r="D91" s="4"/>
      <c r="E91" s="107">
        <v>500</v>
      </c>
      <c r="F91" s="211">
        <v>0.06</v>
      </c>
      <c r="G91" s="174"/>
    </row>
    <row r="92" spans="1:7" ht="15.75">
      <c r="A92" s="212" t="s">
        <v>686</v>
      </c>
      <c r="B92" s="4">
        <v>188</v>
      </c>
      <c r="C92" s="210"/>
      <c r="D92" s="4"/>
      <c r="E92" s="4"/>
      <c r="F92" s="4"/>
      <c r="G92" s="174"/>
    </row>
    <row r="93" spans="1:7" ht="15.75">
      <c r="A93" s="191"/>
      <c r="B93" s="4"/>
      <c r="C93" s="4"/>
      <c r="D93" s="4"/>
      <c r="E93" s="212" t="s">
        <v>686</v>
      </c>
      <c r="F93" s="4"/>
      <c r="G93" s="174"/>
    </row>
    <row r="94" spans="1:7">
      <c r="A94" s="191"/>
      <c r="B94" s="4"/>
      <c r="C94" s="4"/>
      <c r="D94" s="4"/>
      <c r="E94" s="100" t="s">
        <v>683</v>
      </c>
      <c r="F94" s="100" t="s">
        <v>684</v>
      </c>
      <c r="G94" s="174"/>
    </row>
    <row r="95" spans="1:7" ht="15.75">
      <c r="A95" s="212" t="s">
        <v>685</v>
      </c>
      <c r="B95" s="107">
        <v>1</v>
      </c>
      <c r="C95" s="4"/>
      <c r="D95" s="4"/>
      <c r="E95" s="107">
        <v>0</v>
      </c>
      <c r="F95" s="211">
        <v>0.01</v>
      </c>
      <c r="G95" s="174"/>
    </row>
    <row r="96" spans="1:7" ht="15.75">
      <c r="A96" s="212" t="s">
        <v>686</v>
      </c>
      <c r="B96" s="107">
        <v>2</v>
      </c>
      <c r="C96" s="4"/>
      <c r="D96" s="4"/>
      <c r="E96" s="107">
        <v>200</v>
      </c>
      <c r="F96" s="211">
        <v>0.02</v>
      </c>
      <c r="G96" s="174"/>
    </row>
    <row r="97" spans="1:7">
      <c r="A97" s="4" t="s">
        <v>687</v>
      </c>
      <c r="B97" s="107">
        <v>3</v>
      </c>
      <c r="C97" s="4"/>
      <c r="D97" s="4"/>
      <c r="E97" s="107">
        <v>300</v>
      </c>
      <c r="F97" s="211">
        <v>0.04</v>
      </c>
      <c r="G97" s="174"/>
    </row>
    <row r="98" spans="1:7">
      <c r="A98" s="191"/>
      <c r="B98" s="4"/>
      <c r="C98" s="4"/>
      <c r="D98" s="4"/>
      <c r="E98" s="107">
        <v>400</v>
      </c>
      <c r="F98" s="211">
        <v>0.06</v>
      </c>
      <c r="G98" s="174"/>
    </row>
    <row r="99" spans="1:7">
      <c r="A99" s="191"/>
      <c r="B99" s="4"/>
      <c r="C99" s="4"/>
      <c r="D99" s="4"/>
      <c r="E99" s="4"/>
      <c r="F99" s="4"/>
      <c r="G99" s="174"/>
    </row>
    <row r="100" spans="1:7">
      <c r="A100" s="191"/>
      <c r="B100" s="4"/>
      <c r="C100" s="4"/>
      <c r="D100" s="4"/>
      <c r="E100" s="4" t="s">
        <v>687</v>
      </c>
      <c r="F100" s="4"/>
      <c r="G100" s="174"/>
    </row>
    <row r="101" spans="1:7">
      <c r="A101" s="191"/>
      <c r="B101" s="4"/>
      <c r="C101" s="4"/>
      <c r="D101" s="4"/>
      <c r="E101" s="100" t="s">
        <v>683</v>
      </c>
      <c r="F101" s="100" t="s">
        <v>684</v>
      </c>
      <c r="G101" s="174"/>
    </row>
    <row r="102" spans="1:7">
      <c r="A102" s="191"/>
      <c r="B102" s="4"/>
      <c r="C102" s="4"/>
      <c r="D102" s="4"/>
      <c r="E102" s="107">
        <v>0</v>
      </c>
      <c r="F102" s="211">
        <v>0.02</v>
      </c>
      <c r="G102" s="174"/>
    </row>
    <row r="103" spans="1:7">
      <c r="A103" s="191"/>
      <c r="B103" s="4"/>
      <c r="C103" s="4"/>
      <c r="D103" s="4"/>
      <c r="E103" s="107">
        <v>300</v>
      </c>
      <c r="F103" s="211">
        <v>0.03</v>
      </c>
      <c r="G103" s="174"/>
    </row>
    <row r="104" spans="1:7">
      <c r="A104" s="191"/>
      <c r="B104" s="4"/>
      <c r="C104" s="4"/>
      <c r="D104" s="4"/>
      <c r="E104" s="107">
        <v>500</v>
      </c>
      <c r="F104" s="211">
        <v>0.04</v>
      </c>
      <c r="G104" s="174"/>
    </row>
    <row r="105" spans="1:7">
      <c r="A105" s="191"/>
      <c r="B105" s="4"/>
      <c r="C105" s="4"/>
      <c r="D105" s="4"/>
      <c r="E105" s="107">
        <v>750</v>
      </c>
      <c r="F105" s="211">
        <v>0.05</v>
      </c>
      <c r="G105" s="174"/>
    </row>
    <row r="106" spans="1:7">
      <c r="A106" s="191"/>
      <c r="B106" s="4"/>
      <c r="C106" s="4"/>
      <c r="D106" s="4"/>
      <c r="E106" s="4"/>
      <c r="F106" s="4"/>
      <c r="G106" s="174"/>
    </row>
    <row r="107" spans="1:7" ht="15.75" thickBot="1">
      <c r="A107" s="176"/>
      <c r="B107" s="177"/>
      <c r="C107" s="177"/>
      <c r="D107" s="177"/>
      <c r="E107" s="177"/>
      <c r="F107" s="177"/>
      <c r="G107" s="178"/>
    </row>
  </sheetData>
  <mergeCells count="3">
    <mergeCell ref="A1:G1"/>
    <mergeCell ref="A3:B3"/>
    <mergeCell ref="L2:L3"/>
  </mergeCells>
  <pageMargins left="0.7" right="0.7" top="0.75" bottom="0.75" header="0.3" footer="0.3"/>
  <pageSetup orientation="portrait" horizontalDpi="4294967293" vertic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3"/>
  <sheetViews>
    <sheetView workbookViewId="0">
      <selection activeCell="E27" sqref="E27"/>
    </sheetView>
  </sheetViews>
  <sheetFormatPr defaultRowHeight="15"/>
  <cols>
    <col min="1" max="1" width="18.42578125" bestFit="1" customWidth="1"/>
    <col min="2" max="2" width="10.140625" bestFit="1" customWidth="1"/>
    <col min="3" max="3" width="8" bestFit="1" customWidth="1"/>
    <col min="4" max="4" width="7.85546875" bestFit="1" customWidth="1"/>
    <col min="9" max="9" width="12.42578125" bestFit="1" customWidth="1"/>
    <col min="10" max="10" width="10.140625" bestFit="1" customWidth="1"/>
    <col min="11" max="11" width="8" bestFit="1" customWidth="1"/>
    <col min="12" max="12" width="7.85546875" bestFit="1" customWidth="1"/>
    <col min="15" max="15" width="13.42578125" bestFit="1" customWidth="1"/>
    <col min="16" max="16" width="12.28515625" bestFit="1" customWidth="1"/>
    <col min="17" max="17" width="12.42578125" bestFit="1" customWidth="1"/>
    <col min="18" max="18" width="9.28515625" bestFit="1" customWidth="1"/>
    <col min="19" max="19" width="8.28515625" bestFit="1" customWidth="1"/>
    <col min="20" max="20" width="10.85546875" bestFit="1" customWidth="1"/>
    <col min="21" max="21" width="9.7109375" bestFit="1" customWidth="1"/>
    <col min="22" max="22" width="7.140625" bestFit="1" customWidth="1"/>
  </cols>
  <sheetData>
    <row r="1" spans="1:22">
      <c r="A1" s="3" t="s">
        <v>446</v>
      </c>
      <c r="I1" s="79" t="s">
        <v>464</v>
      </c>
      <c r="O1" s="79" t="s">
        <v>466</v>
      </c>
    </row>
    <row r="2" spans="1:22">
      <c r="A2" s="2" t="s">
        <v>131</v>
      </c>
      <c r="B2" s="2" t="s">
        <v>139</v>
      </c>
      <c r="C2" s="2" t="s">
        <v>447</v>
      </c>
      <c r="D2" s="2" t="s">
        <v>448</v>
      </c>
      <c r="E2" s="2" t="s">
        <v>449</v>
      </c>
    </row>
    <row r="3" spans="1:22" ht="15.75" thickBot="1">
      <c r="A3" t="s">
        <v>450</v>
      </c>
      <c r="B3" s="78">
        <v>16753</v>
      </c>
      <c r="C3" t="s">
        <v>451</v>
      </c>
      <c r="D3" t="s">
        <v>452</v>
      </c>
      <c r="E3" t="s">
        <v>453</v>
      </c>
      <c r="I3" s="2" t="s">
        <v>465</v>
      </c>
      <c r="J3" s="2" t="s">
        <v>139</v>
      </c>
      <c r="K3" s="2" t="s">
        <v>447</v>
      </c>
      <c r="L3" s="2" t="s">
        <v>448</v>
      </c>
      <c r="O3" s="50" t="s">
        <v>129</v>
      </c>
      <c r="P3" s="50" t="s">
        <v>130</v>
      </c>
      <c r="Q3" s="50" t="s">
        <v>131</v>
      </c>
      <c r="R3" s="50" t="s">
        <v>132</v>
      </c>
      <c r="S3" s="50" t="s">
        <v>133</v>
      </c>
      <c r="T3" s="50" t="s">
        <v>134</v>
      </c>
      <c r="U3" s="50" t="s">
        <v>135</v>
      </c>
      <c r="V3" s="50" t="s">
        <v>136</v>
      </c>
    </row>
    <row r="4" spans="1:22">
      <c r="A4" t="s">
        <v>454</v>
      </c>
      <c r="B4" s="78">
        <v>14808</v>
      </c>
      <c r="C4" t="s">
        <v>455</v>
      </c>
      <c r="D4" t="s">
        <v>456</v>
      </c>
      <c r="E4" t="s">
        <v>457</v>
      </c>
      <c r="I4" s="80" t="s">
        <v>450</v>
      </c>
      <c r="J4" s="81">
        <v>16753</v>
      </c>
      <c r="K4" s="80" t="s">
        <v>451</v>
      </c>
      <c r="L4" s="80" t="s">
        <v>452</v>
      </c>
      <c r="O4" s="51">
        <v>2</v>
      </c>
      <c r="P4" s="52" t="s">
        <v>137</v>
      </c>
      <c r="Q4" s="52" t="s">
        <v>138</v>
      </c>
      <c r="R4" s="52" t="s">
        <v>139</v>
      </c>
      <c r="S4" s="52" t="s">
        <v>140</v>
      </c>
      <c r="T4" s="52" t="s">
        <v>141</v>
      </c>
      <c r="U4" s="53">
        <v>28126</v>
      </c>
      <c r="V4" s="54">
        <v>17500</v>
      </c>
    </row>
    <row r="5" spans="1:22">
      <c r="A5" t="s">
        <v>458</v>
      </c>
      <c r="B5" s="78">
        <v>10644</v>
      </c>
      <c r="C5" t="s">
        <v>451</v>
      </c>
      <c r="D5" t="s">
        <v>459</v>
      </c>
      <c r="E5" t="s">
        <v>453</v>
      </c>
      <c r="I5" s="82" t="s">
        <v>454</v>
      </c>
      <c r="J5" s="83">
        <v>14808</v>
      </c>
      <c r="K5" s="82" t="s">
        <v>455</v>
      </c>
      <c r="L5" s="82" t="s">
        <v>456</v>
      </c>
      <c r="O5" s="51">
        <v>10</v>
      </c>
      <c r="P5" s="52" t="s">
        <v>142</v>
      </c>
      <c r="Q5" s="52" t="s">
        <v>143</v>
      </c>
      <c r="R5" s="52" t="s">
        <v>144</v>
      </c>
      <c r="S5" s="52" t="s">
        <v>140</v>
      </c>
      <c r="T5" s="52" t="s">
        <v>145</v>
      </c>
      <c r="U5" s="53">
        <v>28326</v>
      </c>
      <c r="V5" s="54">
        <v>15750</v>
      </c>
    </row>
    <row r="6" spans="1:22">
      <c r="A6" t="s">
        <v>460</v>
      </c>
      <c r="B6" s="78">
        <v>1390</v>
      </c>
      <c r="C6" t="s">
        <v>455</v>
      </c>
      <c r="D6" t="s">
        <v>452</v>
      </c>
      <c r="E6" t="s">
        <v>461</v>
      </c>
      <c r="I6" s="84" t="s">
        <v>458</v>
      </c>
      <c r="J6" s="85">
        <v>10644</v>
      </c>
      <c r="K6" s="84" t="s">
        <v>451</v>
      </c>
      <c r="L6" s="84" t="s">
        <v>459</v>
      </c>
      <c r="O6" s="51">
        <v>13</v>
      </c>
      <c r="P6" s="52" t="s">
        <v>146</v>
      </c>
      <c r="Q6" s="52" t="s">
        <v>147</v>
      </c>
      <c r="R6" s="52" t="s">
        <v>148</v>
      </c>
      <c r="S6" s="52" t="s">
        <v>140</v>
      </c>
      <c r="T6" s="52" t="s">
        <v>149</v>
      </c>
      <c r="U6" s="53">
        <v>31027</v>
      </c>
      <c r="V6" s="54">
        <v>19250</v>
      </c>
    </row>
    <row r="7" spans="1:22">
      <c r="A7" t="s">
        <v>462</v>
      </c>
      <c r="B7" s="78">
        <v>4865</v>
      </c>
      <c r="C7" t="s">
        <v>455</v>
      </c>
      <c r="D7" t="s">
        <v>456</v>
      </c>
      <c r="E7" t="s">
        <v>457</v>
      </c>
      <c r="I7" s="84" t="s">
        <v>460</v>
      </c>
      <c r="J7" s="85">
        <v>1390</v>
      </c>
      <c r="K7" s="84" t="s">
        <v>455</v>
      </c>
      <c r="L7" s="84" t="s">
        <v>452</v>
      </c>
      <c r="O7" s="51">
        <v>17</v>
      </c>
      <c r="P7" s="52" t="s">
        <v>150</v>
      </c>
      <c r="Q7" s="52" t="s">
        <v>151</v>
      </c>
      <c r="R7" s="52" t="s">
        <v>152</v>
      </c>
      <c r="S7" s="52" t="s">
        <v>140</v>
      </c>
      <c r="T7" s="52" t="s">
        <v>141</v>
      </c>
      <c r="U7" s="53">
        <v>30376</v>
      </c>
      <c r="V7" s="54">
        <v>15750</v>
      </c>
    </row>
    <row r="8" spans="1:22">
      <c r="A8" t="s">
        <v>458</v>
      </c>
      <c r="B8" s="78">
        <v>12438</v>
      </c>
      <c r="C8" t="s">
        <v>451</v>
      </c>
      <c r="D8" t="s">
        <v>463</v>
      </c>
      <c r="E8" t="s">
        <v>461</v>
      </c>
      <c r="I8" s="82" t="s">
        <v>462</v>
      </c>
      <c r="J8" s="83">
        <v>4865</v>
      </c>
      <c r="K8" s="82" t="s">
        <v>455</v>
      </c>
      <c r="L8" s="82" t="s">
        <v>456</v>
      </c>
      <c r="O8" s="51">
        <v>21</v>
      </c>
      <c r="P8" s="52" t="s">
        <v>153</v>
      </c>
      <c r="Q8" s="52" t="s">
        <v>154</v>
      </c>
      <c r="R8" s="52" t="s">
        <v>144</v>
      </c>
      <c r="S8" s="52" t="s">
        <v>140</v>
      </c>
      <c r="T8" s="52" t="s">
        <v>155</v>
      </c>
      <c r="U8" s="53">
        <v>36317</v>
      </c>
      <c r="V8" s="54">
        <v>7875</v>
      </c>
    </row>
    <row r="9" spans="1:22">
      <c r="A9" t="s">
        <v>454</v>
      </c>
      <c r="B9" s="78">
        <v>9339</v>
      </c>
      <c r="C9" t="s">
        <v>451</v>
      </c>
      <c r="D9" t="s">
        <v>459</v>
      </c>
      <c r="E9" t="s">
        <v>457</v>
      </c>
      <c r="I9" s="86" t="s">
        <v>458</v>
      </c>
      <c r="J9" s="87">
        <v>12438</v>
      </c>
      <c r="K9" s="86" t="s">
        <v>451</v>
      </c>
      <c r="L9" s="86" t="s">
        <v>463</v>
      </c>
      <c r="O9" s="51">
        <v>26</v>
      </c>
      <c r="P9" s="52" t="s">
        <v>156</v>
      </c>
      <c r="Q9" s="52" t="s">
        <v>157</v>
      </c>
      <c r="R9" s="52" t="s">
        <v>139</v>
      </c>
      <c r="S9" s="52" t="s">
        <v>140</v>
      </c>
      <c r="T9" s="52" t="s">
        <v>141</v>
      </c>
      <c r="U9" s="53">
        <v>30225</v>
      </c>
      <c r="V9" s="54">
        <v>19250</v>
      </c>
    </row>
    <row r="10" spans="1:22">
      <c r="A10" t="s">
        <v>450</v>
      </c>
      <c r="B10" s="78">
        <v>18919</v>
      </c>
      <c r="C10" t="s">
        <v>455</v>
      </c>
      <c r="D10" t="s">
        <v>452</v>
      </c>
      <c r="E10" t="s">
        <v>457</v>
      </c>
      <c r="I10" s="88" t="s">
        <v>454</v>
      </c>
      <c r="J10" s="89">
        <v>9339</v>
      </c>
      <c r="K10" s="88" t="s">
        <v>451</v>
      </c>
      <c r="L10" s="88" t="s">
        <v>459</v>
      </c>
      <c r="O10" s="51">
        <v>30</v>
      </c>
      <c r="P10" s="52" t="s">
        <v>158</v>
      </c>
      <c r="Q10" s="52" t="s">
        <v>159</v>
      </c>
      <c r="R10" s="52" t="s">
        <v>160</v>
      </c>
      <c r="S10" s="52" t="s">
        <v>140</v>
      </c>
      <c r="T10" s="52" t="s">
        <v>155</v>
      </c>
      <c r="U10" s="53">
        <v>32435</v>
      </c>
      <c r="V10" s="54">
        <v>14175</v>
      </c>
    </row>
    <row r="11" spans="1:22">
      <c r="A11" t="s">
        <v>460</v>
      </c>
      <c r="B11" s="78">
        <v>9213</v>
      </c>
      <c r="C11" t="s">
        <v>455</v>
      </c>
      <c r="D11" t="s">
        <v>456</v>
      </c>
      <c r="E11" t="s">
        <v>453</v>
      </c>
      <c r="I11" s="90" t="s">
        <v>450</v>
      </c>
      <c r="J11" s="91">
        <v>18919</v>
      </c>
      <c r="K11" s="90" t="s">
        <v>455</v>
      </c>
      <c r="L11" s="90" t="s">
        <v>452</v>
      </c>
      <c r="O11" s="51">
        <v>41</v>
      </c>
      <c r="P11" s="52" t="s">
        <v>161</v>
      </c>
      <c r="Q11" s="52" t="s">
        <v>162</v>
      </c>
      <c r="R11" s="52" t="s">
        <v>152</v>
      </c>
      <c r="S11" s="52" t="s">
        <v>140</v>
      </c>
      <c r="T11" s="52" t="s">
        <v>145</v>
      </c>
      <c r="U11" s="53">
        <v>35595</v>
      </c>
      <c r="V11" s="54">
        <v>7875</v>
      </c>
    </row>
    <row r="12" spans="1:22">
      <c r="A12" t="s">
        <v>460</v>
      </c>
      <c r="B12" s="78">
        <v>7433</v>
      </c>
      <c r="C12" t="s">
        <v>451</v>
      </c>
      <c r="D12" t="s">
        <v>463</v>
      </c>
      <c r="E12" t="s">
        <v>461</v>
      </c>
      <c r="I12" s="82" t="s">
        <v>460</v>
      </c>
      <c r="J12" s="83">
        <v>9213</v>
      </c>
      <c r="K12" s="82" t="s">
        <v>455</v>
      </c>
      <c r="L12" s="82" t="s">
        <v>456</v>
      </c>
      <c r="O12" s="51">
        <v>42</v>
      </c>
      <c r="P12" s="52" t="s">
        <v>163</v>
      </c>
      <c r="Q12" s="52" t="s">
        <v>164</v>
      </c>
      <c r="R12" s="52" t="s">
        <v>165</v>
      </c>
      <c r="S12" s="52" t="s">
        <v>140</v>
      </c>
      <c r="T12" s="52" t="s">
        <v>149</v>
      </c>
      <c r="U12" s="53">
        <v>33510</v>
      </c>
      <c r="V12" s="54">
        <v>13300</v>
      </c>
    </row>
    <row r="13" spans="1:22">
      <c r="A13" t="s">
        <v>462</v>
      </c>
      <c r="B13" s="78">
        <v>3255</v>
      </c>
      <c r="C13" t="s">
        <v>455</v>
      </c>
      <c r="D13" t="s">
        <v>459</v>
      </c>
      <c r="E13" t="s">
        <v>461</v>
      </c>
      <c r="I13" s="86" t="s">
        <v>460</v>
      </c>
      <c r="J13" s="87">
        <v>7433</v>
      </c>
      <c r="K13" s="86" t="s">
        <v>451</v>
      </c>
      <c r="L13" s="86" t="s">
        <v>463</v>
      </c>
      <c r="O13" s="51">
        <v>44</v>
      </c>
      <c r="P13" s="52" t="s">
        <v>166</v>
      </c>
      <c r="Q13" s="52" t="s">
        <v>167</v>
      </c>
      <c r="R13" s="52" t="s">
        <v>160</v>
      </c>
      <c r="S13" s="52" t="s">
        <v>140</v>
      </c>
      <c r="T13" s="52" t="s">
        <v>141</v>
      </c>
      <c r="U13" s="53">
        <v>33194</v>
      </c>
      <c r="V13" s="54">
        <v>13825</v>
      </c>
    </row>
    <row r="14" spans="1:22">
      <c r="A14" t="s">
        <v>458</v>
      </c>
      <c r="B14" s="78">
        <v>14867</v>
      </c>
      <c r="C14" t="s">
        <v>455</v>
      </c>
      <c r="D14" t="s">
        <v>452</v>
      </c>
      <c r="E14" t="s">
        <v>453</v>
      </c>
      <c r="I14" s="84" t="s">
        <v>462</v>
      </c>
      <c r="J14" s="85">
        <v>3255</v>
      </c>
      <c r="K14" s="84" t="s">
        <v>455</v>
      </c>
      <c r="L14" s="84" t="s">
        <v>459</v>
      </c>
      <c r="O14" s="51">
        <v>54</v>
      </c>
      <c r="P14" s="52" t="s">
        <v>168</v>
      </c>
      <c r="Q14" s="52" t="s">
        <v>169</v>
      </c>
      <c r="R14" s="52" t="s">
        <v>170</v>
      </c>
      <c r="S14" s="52" t="s">
        <v>140</v>
      </c>
      <c r="T14" s="52" t="s">
        <v>171</v>
      </c>
      <c r="U14" s="53">
        <v>34761</v>
      </c>
      <c r="V14" s="54">
        <v>15750</v>
      </c>
    </row>
    <row r="15" spans="1:22">
      <c r="A15" t="s">
        <v>458</v>
      </c>
      <c r="B15" s="78">
        <v>19302</v>
      </c>
      <c r="C15" t="s">
        <v>451</v>
      </c>
      <c r="D15" t="s">
        <v>456</v>
      </c>
      <c r="E15" t="s">
        <v>457</v>
      </c>
      <c r="I15" s="90" t="s">
        <v>458</v>
      </c>
      <c r="J15" s="91">
        <v>14867</v>
      </c>
      <c r="K15" s="90" t="s">
        <v>455</v>
      </c>
      <c r="L15" s="90" t="s">
        <v>452</v>
      </c>
      <c r="O15" s="51">
        <v>55</v>
      </c>
      <c r="P15" s="52" t="s">
        <v>172</v>
      </c>
      <c r="Q15" s="52" t="s">
        <v>173</v>
      </c>
      <c r="R15" s="52" t="s">
        <v>170</v>
      </c>
      <c r="S15" s="52" t="s">
        <v>140</v>
      </c>
      <c r="T15" s="52" t="s">
        <v>174</v>
      </c>
      <c r="U15" s="53">
        <v>31717</v>
      </c>
      <c r="V15" s="54">
        <v>15750</v>
      </c>
    </row>
    <row r="16" spans="1:22">
      <c r="A16" t="s">
        <v>450</v>
      </c>
      <c r="B16" s="78">
        <v>9698</v>
      </c>
      <c r="C16" t="s">
        <v>455</v>
      </c>
      <c r="D16" t="s">
        <v>463</v>
      </c>
      <c r="E16" t="s">
        <v>461</v>
      </c>
      <c r="I16" s="82" t="s">
        <v>458</v>
      </c>
      <c r="J16" s="83">
        <v>19302</v>
      </c>
      <c r="K16" s="82" t="s">
        <v>451</v>
      </c>
      <c r="L16" s="82" t="s">
        <v>456</v>
      </c>
      <c r="O16" s="51">
        <v>65</v>
      </c>
      <c r="P16" s="52" t="s">
        <v>175</v>
      </c>
      <c r="Q16" s="52" t="s">
        <v>176</v>
      </c>
      <c r="R16" s="52" t="s">
        <v>170</v>
      </c>
      <c r="S16" s="52" t="s">
        <v>140</v>
      </c>
      <c r="T16" s="52" t="s">
        <v>149</v>
      </c>
      <c r="U16" s="53">
        <v>32442</v>
      </c>
      <c r="V16" s="54">
        <v>17500</v>
      </c>
    </row>
    <row r="17" spans="7:22">
      <c r="I17" s="88" t="s">
        <v>450</v>
      </c>
      <c r="J17" s="89">
        <v>9698</v>
      </c>
      <c r="K17" s="88" t="s">
        <v>455</v>
      </c>
      <c r="L17" s="88" t="s">
        <v>463</v>
      </c>
      <c r="O17" s="51">
        <v>70</v>
      </c>
      <c r="P17" s="52" t="s">
        <v>177</v>
      </c>
      <c r="Q17" s="52" t="s">
        <v>178</v>
      </c>
      <c r="R17" s="52" t="s">
        <v>144</v>
      </c>
      <c r="S17" s="52" t="s">
        <v>140</v>
      </c>
      <c r="T17" s="52" t="s">
        <v>149</v>
      </c>
      <c r="U17" s="53">
        <v>34762</v>
      </c>
      <c r="V17" s="54">
        <v>14000</v>
      </c>
    </row>
    <row r="18" spans="7:22">
      <c r="G18" t="s">
        <v>690</v>
      </c>
      <c r="O18" s="51">
        <v>74</v>
      </c>
      <c r="P18" s="52" t="s">
        <v>179</v>
      </c>
      <c r="Q18" s="52" t="s">
        <v>180</v>
      </c>
      <c r="R18" s="52" t="s">
        <v>139</v>
      </c>
      <c r="S18" s="52" t="s">
        <v>140</v>
      </c>
      <c r="T18" s="52" t="s">
        <v>145</v>
      </c>
      <c r="U18" s="53">
        <v>32440</v>
      </c>
      <c r="V18" s="54">
        <v>17500</v>
      </c>
    </row>
    <row r="19" spans="7:22">
      <c r="O19" s="51">
        <v>75</v>
      </c>
      <c r="P19" s="52" t="s">
        <v>181</v>
      </c>
      <c r="Q19" s="52" t="s">
        <v>182</v>
      </c>
      <c r="R19" s="52" t="s">
        <v>152</v>
      </c>
      <c r="S19" s="52" t="s">
        <v>140</v>
      </c>
      <c r="T19" s="52" t="s">
        <v>149</v>
      </c>
      <c r="U19" s="53">
        <v>32441</v>
      </c>
      <c r="V19" s="54">
        <v>17500</v>
      </c>
    </row>
    <row r="20" spans="7:22">
      <c r="O20" s="51">
        <v>82</v>
      </c>
      <c r="P20" s="52" t="s">
        <v>183</v>
      </c>
      <c r="Q20" s="52" t="s">
        <v>184</v>
      </c>
      <c r="R20" s="52" t="s">
        <v>165</v>
      </c>
      <c r="S20" s="52" t="s">
        <v>140</v>
      </c>
      <c r="T20" s="52" t="s">
        <v>141</v>
      </c>
      <c r="U20" s="53">
        <v>32448</v>
      </c>
      <c r="V20" s="54">
        <v>17500</v>
      </c>
    </row>
    <row r="21" spans="7:22">
      <c r="O21" s="51">
        <v>84</v>
      </c>
      <c r="P21" s="52" t="s">
        <v>185</v>
      </c>
      <c r="Q21" s="52" t="s">
        <v>186</v>
      </c>
      <c r="R21" s="52" t="s">
        <v>165</v>
      </c>
      <c r="S21" s="52" t="s">
        <v>140</v>
      </c>
      <c r="T21" s="52" t="s">
        <v>149</v>
      </c>
      <c r="U21" s="53">
        <v>36222</v>
      </c>
      <c r="V21" s="54">
        <v>7000</v>
      </c>
    </row>
    <row r="22" spans="7:22">
      <c r="O22" s="51">
        <v>91</v>
      </c>
      <c r="P22" s="52" t="s">
        <v>187</v>
      </c>
      <c r="Q22" s="52" t="s">
        <v>188</v>
      </c>
      <c r="R22" s="52" t="s">
        <v>139</v>
      </c>
      <c r="S22" s="52" t="s">
        <v>140</v>
      </c>
      <c r="T22" s="52" t="s">
        <v>149</v>
      </c>
      <c r="U22" s="53">
        <v>29172</v>
      </c>
      <c r="V22" s="54">
        <v>22750</v>
      </c>
    </row>
    <row r="23" spans="7:22">
      <c r="O23" s="51">
        <v>92</v>
      </c>
      <c r="P23" s="52" t="s">
        <v>189</v>
      </c>
      <c r="Q23" s="52" t="s">
        <v>190</v>
      </c>
      <c r="R23" s="52" t="s">
        <v>144</v>
      </c>
      <c r="S23" s="52" t="s">
        <v>140</v>
      </c>
      <c r="T23" s="52" t="s">
        <v>171</v>
      </c>
      <c r="U23" s="53">
        <v>32603</v>
      </c>
      <c r="V23" s="54">
        <v>17325</v>
      </c>
    </row>
    <row r="24" spans="7:22">
      <c r="O24" s="51">
        <v>1</v>
      </c>
      <c r="P24" s="52" t="s">
        <v>191</v>
      </c>
      <c r="Q24" s="52" t="s">
        <v>192</v>
      </c>
      <c r="R24" s="52" t="s">
        <v>139</v>
      </c>
      <c r="S24" s="52" t="s">
        <v>193</v>
      </c>
      <c r="T24" s="52" t="s">
        <v>194</v>
      </c>
      <c r="U24" s="53">
        <v>28126</v>
      </c>
      <c r="V24" s="54">
        <v>21875</v>
      </c>
    </row>
    <row r="25" spans="7:22">
      <c r="O25" s="51">
        <v>4</v>
      </c>
      <c r="P25" s="52" t="s">
        <v>195</v>
      </c>
      <c r="Q25" s="52" t="s">
        <v>196</v>
      </c>
      <c r="R25" s="52" t="s">
        <v>144</v>
      </c>
      <c r="S25" s="52" t="s">
        <v>193</v>
      </c>
      <c r="T25" s="52" t="s">
        <v>29</v>
      </c>
      <c r="U25" s="53">
        <v>29183</v>
      </c>
      <c r="V25" s="54">
        <v>12250</v>
      </c>
    </row>
    <row r="26" spans="7:22">
      <c r="O26" s="51">
        <v>5</v>
      </c>
      <c r="P26" s="52" t="s">
        <v>197</v>
      </c>
      <c r="Q26" s="52" t="s">
        <v>198</v>
      </c>
      <c r="R26" s="52" t="s">
        <v>165</v>
      </c>
      <c r="S26" s="52" t="s">
        <v>193</v>
      </c>
      <c r="T26" s="52" t="s">
        <v>199</v>
      </c>
      <c r="U26" s="53">
        <v>32755</v>
      </c>
      <c r="V26" s="54">
        <v>21000</v>
      </c>
    </row>
    <row r="27" spans="7:22">
      <c r="O27" s="51">
        <v>6</v>
      </c>
      <c r="P27" s="52" t="s">
        <v>200</v>
      </c>
      <c r="Q27" s="52" t="s">
        <v>201</v>
      </c>
      <c r="R27" s="52" t="s">
        <v>165</v>
      </c>
      <c r="S27" s="52" t="s">
        <v>193</v>
      </c>
      <c r="T27" s="52" t="s">
        <v>202</v>
      </c>
      <c r="U27" s="53">
        <v>32390</v>
      </c>
      <c r="V27" s="54">
        <v>12425</v>
      </c>
    </row>
    <row r="28" spans="7:22">
      <c r="O28" s="51">
        <v>8</v>
      </c>
      <c r="P28" s="52" t="s">
        <v>203</v>
      </c>
      <c r="Q28" s="52" t="s">
        <v>204</v>
      </c>
      <c r="R28" s="52" t="s">
        <v>165</v>
      </c>
      <c r="S28" s="52" t="s">
        <v>193</v>
      </c>
      <c r="T28" s="52" t="s">
        <v>205</v>
      </c>
      <c r="U28" s="53">
        <v>32755</v>
      </c>
      <c r="V28" s="54">
        <v>12425</v>
      </c>
    </row>
    <row r="29" spans="7:22">
      <c r="O29" s="51">
        <v>9</v>
      </c>
      <c r="P29" s="52" t="s">
        <v>206</v>
      </c>
      <c r="Q29" s="52" t="s">
        <v>207</v>
      </c>
      <c r="R29" s="52" t="s">
        <v>139</v>
      </c>
      <c r="S29" s="52" t="s">
        <v>193</v>
      </c>
      <c r="T29" s="52" t="s">
        <v>208</v>
      </c>
      <c r="U29" s="53">
        <v>36506</v>
      </c>
      <c r="V29" s="54">
        <v>14875</v>
      </c>
    </row>
    <row r="30" spans="7:22">
      <c r="O30" s="51">
        <v>12</v>
      </c>
      <c r="P30" s="52" t="s">
        <v>209</v>
      </c>
      <c r="Q30" s="52" t="s">
        <v>210</v>
      </c>
      <c r="R30" s="52" t="s">
        <v>152</v>
      </c>
      <c r="S30" s="52" t="s">
        <v>193</v>
      </c>
      <c r="T30" s="52" t="s">
        <v>211</v>
      </c>
      <c r="U30" s="53">
        <v>30376</v>
      </c>
      <c r="V30" s="54">
        <v>21000</v>
      </c>
    </row>
    <row r="31" spans="7:22">
      <c r="O31" s="51">
        <v>15</v>
      </c>
      <c r="P31" s="52" t="s">
        <v>212</v>
      </c>
      <c r="Q31" s="52" t="s">
        <v>213</v>
      </c>
      <c r="R31" s="52" t="s">
        <v>160</v>
      </c>
      <c r="S31" s="52" t="s">
        <v>193</v>
      </c>
      <c r="T31" s="52" t="s">
        <v>211</v>
      </c>
      <c r="U31" s="53">
        <v>31029</v>
      </c>
      <c r="V31" s="54">
        <v>14875</v>
      </c>
    </row>
    <row r="32" spans="7:22">
      <c r="O32" s="51">
        <v>16</v>
      </c>
      <c r="P32" s="52" t="s">
        <v>214</v>
      </c>
      <c r="Q32" s="52" t="s">
        <v>215</v>
      </c>
      <c r="R32" s="52" t="s">
        <v>160</v>
      </c>
      <c r="S32" s="52" t="s">
        <v>193</v>
      </c>
      <c r="T32" s="52" t="s">
        <v>216</v>
      </c>
      <c r="U32" s="53">
        <v>31030</v>
      </c>
      <c r="V32" s="54">
        <v>14875</v>
      </c>
    </row>
    <row r="33" spans="15:22">
      <c r="O33" s="51">
        <v>19</v>
      </c>
      <c r="P33" s="52" t="s">
        <v>217</v>
      </c>
      <c r="Q33" s="52" t="s">
        <v>218</v>
      </c>
      <c r="R33" s="52" t="s">
        <v>144</v>
      </c>
      <c r="S33" s="52" t="s">
        <v>193</v>
      </c>
      <c r="T33" s="52" t="s">
        <v>202</v>
      </c>
      <c r="U33" s="53">
        <v>31637</v>
      </c>
      <c r="V33" s="54">
        <v>10500</v>
      </c>
    </row>
    <row r="34" spans="15:22">
      <c r="O34" s="51">
        <v>20</v>
      </c>
      <c r="P34" s="52" t="s">
        <v>219</v>
      </c>
      <c r="Q34" s="52" t="s">
        <v>220</v>
      </c>
      <c r="R34" s="52" t="s">
        <v>144</v>
      </c>
      <c r="S34" s="52" t="s">
        <v>193</v>
      </c>
      <c r="T34" s="52" t="s">
        <v>216</v>
      </c>
      <c r="U34" s="53">
        <v>36316</v>
      </c>
      <c r="V34" s="54">
        <v>5950</v>
      </c>
    </row>
    <row r="35" spans="15:22">
      <c r="O35" s="51">
        <v>29</v>
      </c>
      <c r="P35" s="52" t="s">
        <v>221</v>
      </c>
      <c r="Q35" s="52" t="s">
        <v>222</v>
      </c>
      <c r="R35" s="52" t="s">
        <v>152</v>
      </c>
      <c r="S35" s="52" t="s">
        <v>193</v>
      </c>
      <c r="T35" s="52" t="s">
        <v>216</v>
      </c>
      <c r="U35" s="53">
        <v>35189</v>
      </c>
      <c r="V35" s="54">
        <v>9625</v>
      </c>
    </row>
    <row r="36" spans="15:22">
      <c r="O36" s="51">
        <v>31</v>
      </c>
      <c r="P36" s="52" t="s">
        <v>223</v>
      </c>
      <c r="Q36" s="52" t="s">
        <v>224</v>
      </c>
      <c r="R36" s="52" t="s">
        <v>165</v>
      </c>
      <c r="S36" s="52" t="s">
        <v>193</v>
      </c>
      <c r="T36" s="52" t="s">
        <v>205</v>
      </c>
      <c r="U36" s="53">
        <v>30225</v>
      </c>
      <c r="V36" s="54">
        <v>15750</v>
      </c>
    </row>
    <row r="37" spans="15:22">
      <c r="O37" s="51">
        <v>33</v>
      </c>
      <c r="P37" s="52" t="s">
        <v>225</v>
      </c>
      <c r="Q37" s="52" t="s">
        <v>226</v>
      </c>
      <c r="R37" s="52" t="s">
        <v>170</v>
      </c>
      <c r="S37" s="52" t="s">
        <v>193</v>
      </c>
      <c r="T37" s="52" t="s">
        <v>208</v>
      </c>
      <c r="U37" s="53">
        <v>35618</v>
      </c>
      <c r="V37" s="54">
        <v>7000</v>
      </c>
    </row>
    <row r="38" spans="15:22">
      <c r="O38" s="51">
        <v>34</v>
      </c>
      <c r="P38" s="52" t="s">
        <v>227</v>
      </c>
      <c r="Q38" s="52" t="s">
        <v>228</v>
      </c>
      <c r="R38" s="52" t="s">
        <v>170</v>
      </c>
      <c r="S38" s="52" t="s">
        <v>193</v>
      </c>
      <c r="T38" s="52" t="s">
        <v>229</v>
      </c>
      <c r="U38" s="53">
        <v>33510</v>
      </c>
      <c r="V38" s="54">
        <v>8750</v>
      </c>
    </row>
    <row r="39" spans="15:22">
      <c r="O39" s="51">
        <v>38</v>
      </c>
      <c r="P39" s="52" t="s">
        <v>230</v>
      </c>
      <c r="Q39" s="52" t="s">
        <v>231</v>
      </c>
      <c r="R39" s="52" t="s">
        <v>148</v>
      </c>
      <c r="S39" s="52" t="s">
        <v>193</v>
      </c>
      <c r="T39" s="52" t="s">
        <v>232</v>
      </c>
      <c r="U39" s="53">
        <v>30225</v>
      </c>
      <c r="V39" s="54">
        <v>24500</v>
      </c>
    </row>
    <row r="40" spans="15:22">
      <c r="O40" s="51">
        <v>39</v>
      </c>
      <c r="P40" s="52" t="s">
        <v>233</v>
      </c>
      <c r="Q40" s="52" t="s">
        <v>234</v>
      </c>
      <c r="R40" s="52" t="s">
        <v>148</v>
      </c>
      <c r="S40" s="52" t="s">
        <v>193</v>
      </c>
      <c r="T40" s="52" t="s">
        <v>235</v>
      </c>
      <c r="U40" s="53">
        <v>30225</v>
      </c>
      <c r="V40" s="54">
        <v>24500</v>
      </c>
    </row>
    <row r="41" spans="15:22">
      <c r="O41" s="51">
        <v>45</v>
      </c>
      <c r="P41" s="52" t="s">
        <v>236</v>
      </c>
      <c r="Q41" s="52" t="s">
        <v>237</v>
      </c>
      <c r="R41" s="52" t="s">
        <v>165</v>
      </c>
      <c r="S41" s="52" t="s">
        <v>193</v>
      </c>
      <c r="T41" s="52" t="s">
        <v>194</v>
      </c>
      <c r="U41" s="53">
        <v>35618</v>
      </c>
      <c r="V41" s="54">
        <v>11375</v>
      </c>
    </row>
    <row r="42" spans="15:22">
      <c r="O42" s="51">
        <v>46</v>
      </c>
      <c r="P42" s="52" t="s">
        <v>238</v>
      </c>
      <c r="Q42" s="52" t="s">
        <v>239</v>
      </c>
      <c r="R42" s="52" t="s">
        <v>139</v>
      </c>
      <c r="S42" s="52" t="s">
        <v>193</v>
      </c>
      <c r="T42" s="52" t="s">
        <v>229</v>
      </c>
      <c r="U42" s="53">
        <v>33510</v>
      </c>
      <c r="V42" s="54">
        <v>15750</v>
      </c>
    </row>
    <row r="43" spans="15:22">
      <c r="O43" s="51">
        <v>47</v>
      </c>
      <c r="P43" s="52" t="s">
        <v>240</v>
      </c>
      <c r="Q43" s="52" t="s">
        <v>241</v>
      </c>
      <c r="R43" s="52" t="s">
        <v>152</v>
      </c>
      <c r="S43" s="52" t="s">
        <v>193</v>
      </c>
      <c r="T43" s="52" t="s">
        <v>199</v>
      </c>
      <c r="U43" s="53">
        <v>32180</v>
      </c>
      <c r="V43" s="54">
        <v>15750</v>
      </c>
    </row>
    <row r="44" spans="15:22">
      <c r="O44" s="51">
        <v>51</v>
      </c>
      <c r="P44" s="52" t="s">
        <v>242</v>
      </c>
      <c r="Q44" s="52" t="s">
        <v>243</v>
      </c>
      <c r="R44" s="52" t="s">
        <v>139</v>
      </c>
      <c r="S44" s="52" t="s">
        <v>193</v>
      </c>
      <c r="T44" s="52" t="s">
        <v>211</v>
      </c>
      <c r="U44" s="53">
        <v>32436</v>
      </c>
      <c r="V44" s="54">
        <v>15750</v>
      </c>
    </row>
    <row r="45" spans="15:22">
      <c r="O45" s="51">
        <v>52</v>
      </c>
      <c r="P45" s="52" t="s">
        <v>244</v>
      </c>
      <c r="Q45" s="52" t="s">
        <v>245</v>
      </c>
      <c r="R45" s="52" t="s">
        <v>170</v>
      </c>
      <c r="S45" s="52" t="s">
        <v>193</v>
      </c>
      <c r="T45" s="52" t="s">
        <v>229</v>
      </c>
      <c r="U45" s="53">
        <v>32437</v>
      </c>
      <c r="V45" s="54">
        <v>19250</v>
      </c>
    </row>
    <row r="46" spans="15:22">
      <c r="O46" s="51">
        <v>58</v>
      </c>
      <c r="P46" s="52" t="s">
        <v>246</v>
      </c>
      <c r="Q46" s="52" t="s">
        <v>247</v>
      </c>
      <c r="R46" s="52" t="s">
        <v>144</v>
      </c>
      <c r="S46" s="52" t="s">
        <v>193</v>
      </c>
      <c r="T46" s="52" t="s">
        <v>205</v>
      </c>
      <c r="U46" s="53">
        <v>33182</v>
      </c>
      <c r="V46" s="54">
        <v>17500</v>
      </c>
    </row>
    <row r="47" spans="15:22">
      <c r="O47" s="51">
        <v>61</v>
      </c>
      <c r="P47" s="52" t="s">
        <v>248</v>
      </c>
      <c r="Q47" s="52" t="s">
        <v>249</v>
      </c>
      <c r="R47" s="52" t="s">
        <v>152</v>
      </c>
      <c r="S47" s="52" t="s">
        <v>193</v>
      </c>
      <c r="T47" s="52" t="s">
        <v>205</v>
      </c>
      <c r="U47" s="53">
        <v>32106</v>
      </c>
      <c r="V47" s="54">
        <v>19250</v>
      </c>
    </row>
    <row r="48" spans="15:22">
      <c r="O48" s="51">
        <v>62</v>
      </c>
      <c r="P48" s="52" t="s">
        <v>250</v>
      </c>
      <c r="Q48" s="52" t="s">
        <v>151</v>
      </c>
      <c r="R48" s="52" t="s">
        <v>139</v>
      </c>
      <c r="S48" s="52" t="s">
        <v>193</v>
      </c>
      <c r="T48" s="52" t="s">
        <v>199</v>
      </c>
      <c r="U48" s="53">
        <v>32107</v>
      </c>
      <c r="V48" s="54">
        <v>19251</v>
      </c>
    </row>
    <row r="49" spans="15:22">
      <c r="O49" s="51">
        <v>63</v>
      </c>
      <c r="P49" s="52" t="s">
        <v>251</v>
      </c>
      <c r="Q49" s="52" t="s">
        <v>252</v>
      </c>
      <c r="R49" s="52" t="s">
        <v>165</v>
      </c>
      <c r="S49" s="52" t="s">
        <v>193</v>
      </c>
      <c r="T49" s="52" t="s">
        <v>211</v>
      </c>
      <c r="U49" s="53">
        <v>32440</v>
      </c>
      <c r="V49" s="54">
        <v>17500</v>
      </c>
    </row>
    <row r="50" spans="15:22">
      <c r="O50" s="51">
        <v>66</v>
      </c>
      <c r="P50" s="52" t="s">
        <v>253</v>
      </c>
      <c r="Q50" s="52" t="s">
        <v>254</v>
      </c>
      <c r="R50" s="52" t="s">
        <v>160</v>
      </c>
      <c r="S50" s="52" t="s">
        <v>193</v>
      </c>
      <c r="T50" s="52" t="s">
        <v>205</v>
      </c>
      <c r="U50" s="53">
        <v>32443</v>
      </c>
      <c r="V50" s="54">
        <v>17500</v>
      </c>
    </row>
    <row r="51" spans="15:22">
      <c r="O51" s="51">
        <v>67</v>
      </c>
      <c r="P51" s="52" t="s">
        <v>255</v>
      </c>
      <c r="Q51" s="52" t="s">
        <v>178</v>
      </c>
      <c r="R51" s="52" t="s">
        <v>160</v>
      </c>
      <c r="S51" s="52" t="s">
        <v>193</v>
      </c>
      <c r="T51" s="52" t="s">
        <v>229</v>
      </c>
      <c r="U51" s="53">
        <v>32444</v>
      </c>
      <c r="V51" s="54">
        <v>20125</v>
      </c>
    </row>
    <row r="52" spans="15:22">
      <c r="O52" s="51">
        <v>68</v>
      </c>
      <c r="P52" s="52" t="s">
        <v>256</v>
      </c>
      <c r="Q52" s="52" t="s">
        <v>176</v>
      </c>
      <c r="R52" s="52" t="s">
        <v>139</v>
      </c>
      <c r="S52" s="52" t="s">
        <v>193</v>
      </c>
      <c r="T52" s="52" t="s">
        <v>235</v>
      </c>
      <c r="U52" s="53">
        <v>35034</v>
      </c>
      <c r="V52" s="54">
        <v>14000</v>
      </c>
    </row>
    <row r="53" spans="15:22">
      <c r="O53" s="51">
        <v>69</v>
      </c>
      <c r="P53" s="52" t="s">
        <v>257</v>
      </c>
      <c r="Q53" s="52" t="s">
        <v>241</v>
      </c>
      <c r="R53" s="52" t="s">
        <v>160</v>
      </c>
      <c r="S53" s="52" t="s">
        <v>193</v>
      </c>
      <c r="T53" s="52" t="s">
        <v>235</v>
      </c>
      <c r="U53" s="53">
        <v>34761</v>
      </c>
      <c r="V53" s="54">
        <v>14000</v>
      </c>
    </row>
    <row r="54" spans="15:22">
      <c r="O54" s="51">
        <v>73</v>
      </c>
      <c r="P54" s="52" t="s">
        <v>258</v>
      </c>
      <c r="Q54" s="52" t="s">
        <v>259</v>
      </c>
      <c r="R54" s="52" t="s">
        <v>170</v>
      </c>
      <c r="S54" s="52" t="s">
        <v>193</v>
      </c>
      <c r="T54" s="52" t="s">
        <v>216</v>
      </c>
      <c r="U54" s="53">
        <v>32439</v>
      </c>
      <c r="V54" s="54">
        <v>17500</v>
      </c>
    </row>
    <row r="55" spans="15:22">
      <c r="O55" s="51">
        <v>77</v>
      </c>
      <c r="P55" s="52" t="s">
        <v>260</v>
      </c>
      <c r="Q55" s="52" t="s">
        <v>254</v>
      </c>
      <c r="R55" s="52" t="s">
        <v>165</v>
      </c>
      <c r="S55" s="52" t="s">
        <v>193</v>
      </c>
      <c r="T55" s="52" t="s">
        <v>29</v>
      </c>
      <c r="U55" s="53">
        <v>32443</v>
      </c>
      <c r="V55" s="54">
        <v>17500</v>
      </c>
    </row>
    <row r="56" spans="15:22">
      <c r="O56" s="51">
        <v>79</v>
      </c>
      <c r="P56" s="52" t="s">
        <v>261</v>
      </c>
      <c r="Q56" s="52" t="s">
        <v>262</v>
      </c>
      <c r="R56" s="52" t="s">
        <v>144</v>
      </c>
      <c r="S56" s="52" t="s">
        <v>193</v>
      </c>
      <c r="T56" s="52" t="s">
        <v>29</v>
      </c>
      <c r="U56" s="53">
        <v>32445</v>
      </c>
      <c r="V56" s="54">
        <v>17500</v>
      </c>
    </row>
    <row r="57" spans="15:22">
      <c r="O57" s="51">
        <v>80</v>
      </c>
      <c r="P57" s="52" t="s">
        <v>263</v>
      </c>
      <c r="Q57" s="52" t="s">
        <v>264</v>
      </c>
      <c r="R57" s="52" t="s">
        <v>144</v>
      </c>
      <c r="S57" s="52" t="s">
        <v>193</v>
      </c>
      <c r="T57" s="52" t="s">
        <v>194</v>
      </c>
      <c r="U57" s="53">
        <v>32446</v>
      </c>
      <c r="V57" s="54">
        <v>17500</v>
      </c>
    </row>
    <row r="58" spans="15:22">
      <c r="O58" s="51">
        <v>83</v>
      </c>
      <c r="P58" s="52" t="s">
        <v>265</v>
      </c>
      <c r="Q58" s="52" t="s">
        <v>254</v>
      </c>
      <c r="R58" s="52" t="s">
        <v>170</v>
      </c>
      <c r="S58" s="52" t="s">
        <v>193</v>
      </c>
      <c r="T58" s="52" t="s">
        <v>232</v>
      </c>
      <c r="U58" s="53">
        <v>36221</v>
      </c>
      <c r="V58" s="54">
        <v>7000</v>
      </c>
    </row>
    <row r="59" spans="15:22">
      <c r="O59" s="51">
        <v>85</v>
      </c>
      <c r="P59" s="52" t="s">
        <v>266</v>
      </c>
      <c r="Q59" s="52" t="s">
        <v>267</v>
      </c>
      <c r="R59" s="52" t="s">
        <v>165</v>
      </c>
      <c r="S59" s="52" t="s">
        <v>193</v>
      </c>
      <c r="T59" s="52" t="s">
        <v>205</v>
      </c>
      <c r="U59" s="53">
        <v>35809</v>
      </c>
      <c r="V59" s="54">
        <v>7000</v>
      </c>
    </row>
    <row r="60" spans="15:22">
      <c r="O60" s="51">
        <v>86</v>
      </c>
      <c r="P60" s="52" t="s">
        <v>268</v>
      </c>
      <c r="Q60" s="52" t="s">
        <v>154</v>
      </c>
      <c r="R60" s="52" t="s">
        <v>170</v>
      </c>
      <c r="S60" s="52" t="s">
        <v>193</v>
      </c>
      <c r="T60" s="52" t="s">
        <v>211</v>
      </c>
      <c r="U60" s="53">
        <v>35810</v>
      </c>
      <c r="V60" s="54">
        <v>17500</v>
      </c>
    </row>
    <row r="61" spans="15:22">
      <c r="O61" s="51">
        <v>89</v>
      </c>
      <c r="P61" s="52" t="s">
        <v>269</v>
      </c>
      <c r="Q61" s="52" t="s">
        <v>270</v>
      </c>
      <c r="R61" s="52" t="s">
        <v>139</v>
      </c>
      <c r="S61" s="52" t="s">
        <v>193</v>
      </c>
      <c r="T61" s="52" t="s">
        <v>232</v>
      </c>
      <c r="U61" s="53">
        <v>28907</v>
      </c>
      <c r="V61" s="54">
        <v>22750</v>
      </c>
    </row>
    <row r="62" spans="15:22">
      <c r="O62" s="51">
        <v>90</v>
      </c>
      <c r="P62" s="52" t="s">
        <v>271</v>
      </c>
      <c r="Q62" s="52" t="s">
        <v>237</v>
      </c>
      <c r="R62" s="52" t="s">
        <v>165</v>
      </c>
      <c r="S62" s="52" t="s">
        <v>193</v>
      </c>
      <c r="T62" s="52" t="s">
        <v>216</v>
      </c>
      <c r="U62" s="53">
        <v>29226</v>
      </c>
      <c r="V62" s="54">
        <v>22750</v>
      </c>
    </row>
    <row r="63" spans="15:22">
      <c r="O63" s="51">
        <v>98</v>
      </c>
      <c r="P63" s="52" t="s">
        <v>272</v>
      </c>
      <c r="Q63" s="52" t="s">
        <v>273</v>
      </c>
      <c r="R63" s="52" t="s">
        <v>170</v>
      </c>
      <c r="S63" s="52" t="s">
        <v>193</v>
      </c>
      <c r="T63" s="52" t="s">
        <v>29</v>
      </c>
      <c r="U63" s="53">
        <v>32609</v>
      </c>
      <c r="V63" s="54">
        <v>17325</v>
      </c>
    </row>
    <row r="64" spans="15:22">
      <c r="O64" s="51">
        <v>3</v>
      </c>
      <c r="P64" s="52" t="s">
        <v>274</v>
      </c>
      <c r="Q64" s="52" t="s">
        <v>275</v>
      </c>
      <c r="R64" s="52" t="s">
        <v>152</v>
      </c>
      <c r="S64" s="52" t="s">
        <v>276</v>
      </c>
      <c r="T64" s="52" t="s">
        <v>277</v>
      </c>
      <c r="U64" s="53">
        <v>36220</v>
      </c>
      <c r="V64" s="54">
        <v>7000</v>
      </c>
    </row>
    <row r="65" spans="15:22">
      <c r="O65" s="51">
        <v>14</v>
      </c>
      <c r="P65" s="52" t="s">
        <v>233</v>
      </c>
      <c r="Q65" s="52" t="s">
        <v>176</v>
      </c>
      <c r="R65" s="52" t="s">
        <v>278</v>
      </c>
      <c r="S65" s="52" t="s">
        <v>276</v>
      </c>
      <c r="T65" s="52" t="s">
        <v>279</v>
      </c>
      <c r="U65" s="53">
        <v>31028</v>
      </c>
      <c r="V65" s="54">
        <v>49000</v>
      </c>
    </row>
    <row r="66" spans="15:22">
      <c r="O66" s="51">
        <v>25</v>
      </c>
      <c r="P66" s="52" t="s">
        <v>280</v>
      </c>
      <c r="Q66" s="52" t="s">
        <v>281</v>
      </c>
      <c r="R66" s="52" t="s">
        <v>165</v>
      </c>
      <c r="S66" s="52" t="s">
        <v>276</v>
      </c>
      <c r="T66" s="52" t="s">
        <v>282</v>
      </c>
      <c r="U66" s="53">
        <v>36274</v>
      </c>
      <c r="V66" s="54">
        <v>7875</v>
      </c>
    </row>
    <row r="67" spans="15:22">
      <c r="O67" s="51">
        <v>27</v>
      </c>
      <c r="P67" s="52" t="s">
        <v>283</v>
      </c>
      <c r="Q67" s="52" t="s">
        <v>284</v>
      </c>
      <c r="R67" s="52" t="s">
        <v>139</v>
      </c>
      <c r="S67" s="52" t="s">
        <v>276</v>
      </c>
      <c r="T67" s="52" t="s">
        <v>285</v>
      </c>
      <c r="U67" s="53">
        <v>33787</v>
      </c>
      <c r="V67" s="54">
        <v>13125</v>
      </c>
    </row>
    <row r="68" spans="15:22">
      <c r="O68" s="51">
        <v>32</v>
      </c>
      <c r="P68" s="52" t="s">
        <v>286</v>
      </c>
      <c r="Q68" s="52" t="s">
        <v>241</v>
      </c>
      <c r="R68" s="52" t="s">
        <v>170</v>
      </c>
      <c r="S68" s="52" t="s">
        <v>276</v>
      </c>
      <c r="T68" s="52" t="s">
        <v>282</v>
      </c>
      <c r="U68" s="53">
        <v>30225</v>
      </c>
      <c r="V68" s="54">
        <v>15750</v>
      </c>
    </row>
    <row r="69" spans="15:22">
      <c r="O69" s="51">
        <v>35</v>
      </c>
      <c r="P69" s="52" t="s">
        <v>287</v>
      </c>
      <c r="Q69" s="52" t="s">
        <v>241</v>
      </c>
      <c r="R69" s="52" t="s">
        <v>144</v>
      </c>
      <c r="S69" s="52" t="s">
        <v>276</v>
      </c>
      <c r="T69" s="52" t="s">
        <v>282</v>
      </c>
      <c r="U69" s="53">
        <v>33729</v>
      </c>
      <c r="V69" s="54">
        <v>9275</v>
      </c>
    </row>
    <row r="70" spans="15:22">
      <c r="O70" s="51">
        <v>37</v>
      </c>
      <c r="P70" s="52" t="s">
        <v>209</v>
      </c>
      <c r="Q70" s="52" t="s">
        <v>288</v>
      </c>
      <c r="R70" s="52" t="s">
        <v>148</v>
      </c>
      <c r="S70" s="52" t="s">
        <v>276</v>
      </c>
      <c r="T70" s="52" t="s">
        <v>289</v>
      </c>
      <c r="U70" s="53">
        <v>30225</v>
      </c>
      <c r="V70" s="54">
        <v>24500</v>
      </c>
    </row>
    <row r="71" spans="15:22">
      <c r="O71" s="51">
        <v>40</v>
      </c>
      <c r="P71" s="52" t="s">
        <v>290</v>
      </c>
      <c r="Q71" s="52" t="s">
        <v>291</v>
      </c>
      <c r="R71" s="52" t="s">
        <v>139</v>
      </c>
      <c r="S71" s="52" t="s">
        <v>276</v>
      </c>
      <c r="T71" s="52" t="s">
        <v>282</v>
      </c>
      <c r="U71" s="53">
        <v>33510</v>
      </c>
      <c r="V71" s="54">
        <v>10500</v>
      </c>
    </row>
    <row r="72" spans="15:22">
      <c r="O72" s="51">
        <v>49</v>
      </c>
      <c r="P72" s="52" t="s">
        <v>292</v>
      </c>
      <c r="Q72" s="52" t="s">
        <v>293</v>
      </c>
      <c r="R72" s="52" t="s">
        <v>170</v>
      </c>
      <c r="S72" s="52" t="s">
        <v>276</v>
      </c>
      <c r="T72" s="52" t="s">
        <v>279</v>
      </c>
      <c r="U72" s="53">
        <v>32435</v>
      </c>
      <c r="V72" s="54">
        <v>15750</v>
      </c>
    </row>
    <row r="73" spans="15:22">
      <c r="O73" s="51">
        <v>57</v>
      </c>
      <c r="P73" s="52" t="s">
        <v>294</v>
      </c>
      <c r="Q73" s="52" t="s">
        <v>295</v>
      </c>
      <c r="R73" s="52" t="s">
        <v>139</v>
      </c>
      <c r="S73" s="52" t="s">
        <v>276</v>
      </c>
      <c r="T73" s="52" t="s">
        <v>296</v>
      </c>
      <c r="U73" s="53">
        <v>34098</v>
      </c>
      <c r="V73" s="54">
        <v>14875</v>
      </c>
    </row>
    <row r="74" spans="15:22">
      <c r="O74" s="51">
        <v>59</v>
      </c>
      <c r="P74" s="52" t="s">
        <v>297</v>
      </c>
      <c r="Q74" s="52" t="s">
        <v>298</v>
      </c>
      <c r="R74" s="52" t="s">
        <v>152</v>
      </c>
      <c r="S74" s="52" t="s">
        <v>276</v>
      </c>
      <c r="T74" s="52" t="s">
        <v>285</v>
      </c>
      <c r="U74" s="53">
        <v>31791</v>
      </c>
      <c r="V74" s="54">
        <v>19250</v>
      </c>
    </row>
    <row r="75" spans="15:22">
      <c r="O75" s="51">
        <v>60</v>
      </c>
      <c r="P75" s="52" t="s">
        <v>299</v>
      </c>
      <c r="Q75" s="52" t="s">
        <v>300</v>
      </c>
      <c r="R75" s="52" t="s">
        <v>144</v>
      </c>
      <c r="S75" s="52" t="s">
        <v>276</v>
      </c>
      <c r="T75" s="52" t="s">
        <v>301</v>
      </c>
      <c r="U75" s="53">
        <v>32105</v>
      </c>
      <c r="V75" s="54">
        <v>19250</v>
      </c>
    </row>
    <row r="76" spans="15:22">
      <c r="O76" s="51">
        <v>64</v>
      </c>
      <c r="P76" s="52" t="s">
        <v>302</v>
      </c>
      <c r="Q76" s="52" t="s">
        <v>303</v>
      </c>
      <c r="R76" s="52" t="s">
        <v>160</v>
      </c>
      <c r="S76" s="52" t="s">
        <v>276</v>
      </c>
      <c r="T76" s="52" t="s">
        <v>277</v>
      </c>
      <c r="U76" s="53">
        <v>32441</v>
      </c>
      <c r="V76" s="54">
        <v>17500</v>
      </c>
    </row>
    <row r="77" spans="15:22">
      <c r="O77" s="51">
        <v>72</v>
      </c>
      <c r="P77" s="52" t="s">
        <v>304</v>
      </c>
      <c r="Q77" s="52" t="s">
        <v>224</v>
      </c>
      <c r="R77" s="52" t="s">
        <v>165</v>
      </c>
      <c r="S77" s="52" t="s">
        <v>276</v>
      </c>
      <c r="T77" s="52" t="s">
        <v>289</v>
      </c>
      <c r="U77" s="53">
        <v>32438</v>
      </c>
      <c r="V77" s="54">
        <v>17500</v>
      </c>
    </row>
    <row r="78" spans="15:22">
      <c r="O78" s="51">
        <v>81</v>
      </c>
      <c r="P78" s="52" t="s">
        <v>305</v>
      </c>
      <c r="Q78" s="52" t="s">
        <v>306</v>
      </c>
      <c r="R78" s="52" t="s">
        <v>170</v>
      </c>
      <c r="S78" s="52" t="s">
        <v>276</v>
      </c>
      <c r="T78" s="52" t="s">
        <v>296</v>
      </c>
      <c r="U78" s="53">
        <v>32447</v>
      </c>
      <c r="V78" s="54">
        <v>17500</v>
      </c>
    </row>
    <row r="79" spans="15:22">
      <c r="O79" s="51">
        <v>87</v>
      </c>
      <c r="P79" s="52" t="s">
        <v>307</v>
      </c>
      <c r="Q79" s="52" t="s">
        <v>308</v>
      </c>
      <c r="R79" s="52" t="s">
        <v>144</v>
      </c>
      <c r="S79" s="52" t="s">
        <v>276</v>
      </c>
      <c r="T79" s="52" t="s">
        <v>277</v>
      </c>
      <c r="U79" s="53">
        <v>35811</v>
      </c>
      <c r="V79" s="54">
        <v>17500</v>
      </c>
    </row>
    <row r="80" spans="15:22">
      <c r="O80" s="51">
        <v>93</v>
      </c>
      <c r="P80" s="52" t="s">
        <v>309</v>
      </c>
      <c r="Q80" s="52" t="s">
        <v>151</v>
      </c>
      <c r="R80" s="52" t="s">
        <v>139</v>
      </c>
      <c r="S80" s="52" t="s">
        <v>276</v>
      </c>
      <c r="T80" s="52" t="s">
        <v>285</v>
      </c>
      <c r="U80" s="53">
        <v>32604</v>
      </c>
      <c r="V80" s="54">
        <v>17325</v>
      </c>
    </row>
    <row r="81" spans="15:22">
      <c r="O81" s="51">
        <v>95</v>
      </c>
      <c r="P81" s="52" t="s">
        <v>310</v>
      </c>
      <c r="Q81" s="52" t="s">
        <v>228</v>
      </c>
      <c r="R81" s="52" t="s">
        <v>144</v>
      </c>
      <c r="S81" s="52" t="s">
        <v>276</v>
      </c>
      <c r="T81" s="52" t="s">
        <v>285</v>
      </c>
      <c r="U81" s="53">
        <v>32606</v>
      </c>
      <c r="V81" s="54">
        <v>17325</v>
      </c>
    </row>
    <row r="82" spans="15:22">
      <c r="O82" s="51">
        <v>97</v>
      </c>
      <c r="P82" s="52" t="s">
        <v>311</v>
      </c>
      <c r="Q82" s="52" t="s">
        <v>312</v>
      </c>
      <c r="R82" s="52" t="s">
        <v>165</v>
      </c>
      <c r="S82" s="52" t="s">
        <v>276</v>
      </c>
      <c r="T82" s="52" t="s">
        <v>301</v>
      </c>
      <c r="U82" s="53">
        <v>32608</v>
      </c>
      <c r="V82" s="54">
        <v>17325</v>
      </c>
    </row>
    <row r="83" spans="15:22">
      <c r="O83" s="51">
        <v>100</v>
      </c>
      <c r="P83" s="52" t="s">
        <v>313</v>
      </c>
      <c r="Q83" s="52" t="s">
        <v>314</v>
      </c>
      <c r="R83" s="52" t="s">
        <v>148</v>
      </c>
      <c r="S83" s="52" t="s">
        <v>276</v>
      </c>
      <c r="T83" s="52" t="s">
        <v>277</v>
      </c>
      <c r="U83" s="53">
        <v>36193</v>
      </c>
      <c r="V83" s="54">
        <v>7875</v>
      </c>
    </row>
    <row r="84" spans="15:22">
      <c r="O84" s="51">
        <v>7</v>
      </c>
      <c r="P84" s="52" t="s">
        <v>315</v>
      </c>
      <c r="Q84" s="52" t="s">
        <v>316</v>
      </c>
      <c r="R84" s="52" t="s">
        <v>160</v>
      </c>
      <c r="S84" s="52" t="s">
        <v>317</v>
      </c>
      <c r="T84" s="52" t="s">
        <v>318</v>
      </c>
      <c r="U84" s="53">
        <v>33102</v>
      </c>
      <c r="V84" s="54">
        <v>12425</v>
      </c>
    </row>
    <row r="85" spans="15:22">
      <c r="O85" s="51">
        <v>11</v>
      </c>
      <c r="P85" s="52" t="s">
        <v>319</v>
      </c>
      <c r="Q85" s="52" t="s">
        <v>320</v>
      </c>
      <c r="R85" s="52" t="s">
        <v>148</v>
      </c>
      <c r="S85" s="52" t="s">
        <v>317</v>
      </c>
      <c r="T85" s="52" t="s">
        <v>318</v>
      </c>
      <c r="U85" s="53">
        <v>31402</v>
      </c>
      <c r="V85" s="54">
        <v>14875</v>
      </c>
    </row>
    <row r="86" spans="15:22">
      <c r="O86" s="51">
        <v>18</v>
      </c>
      <c r="P86" s="52" t="s">
        <v>321</v>
      </c>
      <c r="Q86" s="52" t="s">
        <v>322</v>
      </c>
      <c r="R86" s="52" t="s">
        <v>152</v>
      </c>
      <c r="S86" s="52" t="s">
        <v>317</v>
      </c>
      <c r="T86" s="52" t="s">
        <v>323</v>
      </c>
      <c r="U86" s="53">
        <v>30376</v>
      </c>
      <c r="V86" s="54">
        <v>15750</v>
      </c>
    </row>
    <row r="87" spans="15:22">
      <c r="O87" s="51">
        <v>22</v>
      </c>
      <c r="P87" s="52" t="s">
        <v>324</v>
      </c>
      <c r="Q87" s="52" t="s">
        <v>247</v>
      </c>
      <c r="R87" s="52" t="s">
        <v>144</v>
      </c>
      <c r="S87" s="52" t="s">
        <v>317</v>
      </c>
      <c r="T87" s="52" t="s">
        <v>323</v>
      </c>
      <c r="U87" s="53">
        <v>36318</v>
      </c>
      <c r="V87" s="54">
        <v>7875</v>
      </c>
    </row>
    <row r="88" spans="15:22">
      <c r="O88" s="51">
        <v>23</v>
      </c>
      <c r="P88" s="52" t="s">
        <v>325</v>
      </c>
      <c r="Q88" s="52" t="s">
        <v>252</v>
      </c>
      <c r="R88" s="52" t="s">
        <v>144</v>
      </c>
      <c r="S88" s="52" t="s">
        <v>317</v>
      </c>
      <c r="T88" s="52" t="s">
        <v>318</v>
      </c>
      <c r="U88" s="53">
        <v>36319</v>
      </c>
      <c r="V88" s="54">
        <v>7875</v>
      </c>
    </row>
    <row r="89" spans="15:22">
      <c r="O89" s="51">
        <v>24</v>
      </c>
      <c r="P89" s="52" t="s">
        <v>163</v>
      </c>
      <c r="Q89" s="52" t="s">
        <v>326</v>
      </c>
      <c r="R89" s="52" t="s">
        <v>139</v>
      </c>
      <c r="S89" s="52" t="s">
        <v>317</v>
      </c>
      <c r="T89" s="52" t="s">
        <v>323</v>
      </c>
      <c r="U89" s="53">
        <v>29362</v>
      </c>
      <c r="V89" s="54">
        <v>14875</v>
      </c>
    </row>
    <row r="90" spans="15:22">
      <c r="O90" s="51">
        <v>28</v>
      </c>
      <c r="P90" s="52" t="s">
        <v>327</v>
      </c>
      <c r="Q90" s="52" t="s">
        <v>328</v>
      </c>
      <c r="R90" s="52" t="s">
        <v>165</v>
      </c>
      <c r="S90" s="52" t="s">
        <v>317</v>
      </c>
      <c r="T90" s="52" t="s">
        <v>27</v>
      </c>
      <c r="U90" s="53">
        <v>34777</v>
      </c>
      <c r="V90" s="54">
        <v>10500</v>
      </c>
    </row>
    <row r="91" spans="15:22">
      <c r="O91" s="51">
        <v>36</v>
      </c>
      <c r="P91" s="52" t="s">
        <v>163</v>
      </c>
      <c r="Q91" s="52" t="s">
        <v>329</v>
      </c>
      <c r="R91" s="52" t="s">
        <v>160</v>
      </c>
      <c r="S91" s="52" t="s">
        <v>317</v>
      </c>
      <c r="T91" s="52" t="s">
        <v>330</v>
      </c>
      <c r="U91" s="53">
        <v>34580</v>
      </c>
      <c r="V91" s="54">
        <v>11725</v>
      </c>
    </row>
    <row r="92" spans="15:22">
      <c r="O92" s="51">
        <v>43</v>
      </c>
      <c r="P92" s="52" t="s">
        <v>331</v>
      </c>
      <c r="Q92" s="52" t="s">
        <v>295</v>
      </c>
      <c r="R92" s="52" t="s">
        <v>160</v>
      </c>
      <c r="S92" s="52" t="s">
        <v>317</v>
      </c>
      <c r="T92" s="52" t="s">
        <v>27</v>
      </c>
      <c r="U92" s="53">
        <v>32435</v>
      </c>
      <c r="V92" s="54">
        <v>15750</v>
      </c>
    </row>
    <row r="93" spans="15:22">
      <c r="O93" s="51">
        <v>48</v>
      </c>
      <c r="P93" s="52" t="s">
        <v>332</v>
      </c>
      <c r="Q93" s="52" t="s">
        <v>241</v>
      </c>
      <c r="R93" s="52" t="s">
        <v>170</v>
      </c>
      <c r="S93" s="52" t="s">
        <v>317</v>
      </c>
      <c r="T93" s="52" t="s">
        <v>333</v>
      </c>
      <c r="U93" s="53">
        <v>32435</v>
      </c>
      <c r="V93" s="54">
        <v>15750</v>
      </c>
    </row>
    <row r="94" spans="15:22">
      <c r="O94" s="51">
        <v>50</v>
      </c>
      <c r="P94" s="52" t="s">
        <v>334</v>
      </c>
      <c r="Q94" s="52" t="s">
        <v>239</v>
      </c>
      <c r="R94" s="52" t="s">
        <v>160</v>
      </c>
      <c r="S94" s="52" t="s">
        <v>317</v>
      </c>
      <c r="T94" s="52" t="s">
        <v>333</v>
      </c>
      <c r="U94" s="53">
        <v>32435</v>
      </c>
      <c r="V94" s="54">
        <v>15750</v>
      </c>
    </row>
    <row r="95" spans="15:22">
      <c r="O95" s="51">
        <v>53</v>
      </c>
      <c r="P95" s="52" t="s">
        <v>335</v>
      </c>
      <c r="Q95" s="52" t="s">
        <v>336</v>
      </c>
      <c r="R95" s="52" t="s">
        <v>170</v>
      </c>
      <c r="S95" s="52" t="s">
        <v>317</v>
      </c>
      <c r="T95" s="52" t="s">
        <v>337</v>
      </c>
      <c r="U95" s="53">
        <v>35034</v>
      </c>
      <c r="V95" s="54">
        <v>15750</v>
      </c>
    </row>
    <row r="96" spans="15:22">
      <c r="O96" s="51">
        <v>56</v>
      </c>
      <c r="P96" s="52" t="s">
        <v>338</v>
      </c>
      <c r="Q96" s="52" t="s">
        <v>339</v>
      </c>
      <c r="R96" s="52" t="s">
        <v>139</v>
      </c>
      <c r="S96" s="52" t="s">
        <v>317</v>
      </c>
      <c r="T96" s="52" t="s">
        <v>337</v>
      </c>
      <c r="U96" s="53">
        <v>33878</v>
      </c>
      <c r="V96" s="54">
        <v>14875</v>
      </c>
    </row>
    <row r="97" spans="15:22">
      <c r="O97" s="51">
        <v>71</v>
      </c>
      <c r="P97" s="52" t="s">
        <v>340</v>
      </c>
      <c r="Q97" s="52" t="s">
        <v>341</v>
      </c>
      <c r="R97" s="52" t="s">
        <v>165</v>
      </c>
      <c r="S97" s="52" t="s">
        <v>317</v>
      </c>
      <c r="T97" s="52" t="s">
        <v>342</v>
      </c>
      <c r="U97" s="53">
        <v>34763</v>
      </c>
      <c r="V97" s="54">
        <v>14000</v>
      </c>
    </row>
    <row r="98" spans="15:22">
      <c r="O98" s="51">
        <v>76</v>
      </c>
      <c r="P98" s="52" t="s">
        <v>343</v>
      </c>
      <c r="Q98" s="52" t="s">
        <v>167</v>
      </c>
      <c r="R98" s="52" t="s">
        <v>170</v>
      </c>
      <c r="S98" s="52" t="s">
        <v>317</v>
      </c>
      <c r="T98" s="52" t="s">
        <v>342</v>
      </c>
      <c r="U98" s="53">
        <v>32442</v>
      </c>
      <c r="V98" s="54">
        <v>17500</v>
      </c>
    </row>
    <row r="99" spans="15:22">
      <c r="O99" s="51">
        <v>78</v>
      </c>
      <c r="P99" s="52" t="s">
        <v>344</v>
      </c>
      <c r="Q99" s="52" t="s">
        <v>345</v>
      </c>
      <c r="R99" s="52" t="s">
        <v>139</v>
      </c>
      <c r="S99" s="52" t="s">
        <v>317</v>
      </c>
      <c r="T99" s="52" t="s">
        <v>27</v>
      </c>
      <c r="U99" s="53">
        <v>32444</v>
      </c>
      <c r="V99" s="54">
        <v>17500</v>
      </c>
    </row>
    <row r="100" spans="15:22">
      <c r="O100" s="51">
        <v>88</v>
      </c>
      <c r="P100" s="52" t="s">
        <v>346</v>
      </c>
      <c r="Q100" s="52" t="s">
        <v>347</v>
      </c>
      <c r="R100" s="52" t="s">
        <v>144</v>
      </c>
      <c r="S100" s="52" t="s">
        <v>317</v>
      </c>
      <c r="T100" s="52" t="s">
        <v>318</v>
      </c>
      <c r="U100" s="53">
        <v>35794</v>
      </c>
      <c r="V100" s="54">
        <v>7875</v>
      </c>
    </row>
    <row r="101" spans="15:22">
      <c r="O101" s="51">
        <v>94</v>
      </c>
      <c r="P101" s="52" t="s">
        <v>348</v>
      </c>
      <c r="Q101" s="52" t="s">
        <v>349</v>
      </c>
      <c r="R101" s="52" t="s">
        <v>144</v>
      </c>
      <c r="S101" s="52" t="s">
        <v>317</v>
      </c>
      <c r="T101" s="52" t="s">
        <v>330</v>
      </c>
      <c r="U101" s="53">
        <v>32605</v>
      </c>
      <c r="V101" s="54">
        <v>17325</v>
      </c>
    </row>
    <row r="102" spans="15:22">
      <c r="O102" s="51">
        <v>96</v>
      </c>
      <c r="P102" s="52" t="s">
        <v>195</v>
      </c>
      <c r="Q102" s="52" t="s">
        <v>275</v>
      </c>
      <c r="R102" s="52" t="s">
        <v>165</v>
      </c>
      <c r="S102" s="52" t="s">
        <v>317</v>
      </c>
      <c r="T102" s="52" t="s">
        <v>337</v>
      </c>
      <c r="U102" s="53">
        <v>32607</v>
      </c>
      <c r="V102" s="54">
        <v>17325</v>
      </c>
    </row>
    <row r="103" spans="15:22">
      <c r="O103" s="51">
        <v>99</v>
      </c>
      <c r="P103" s="52" t="s">
        <v>350</v>
      </c>
      <c r="Q103" s="52" t="s">
        <v>254</v>
      </c>
      <c r="R103" s="52" t="s">
        <v>148</v>
      </c>
      <c r="S103" s="52" t="s">
        <v>317</v>
      </c>
      <c r="T103" s="52" t="s">
        <v>27</v>
      </c>
      <c r="U103" s="53">
        <v>35794</v>
      </c>
      <c r="V103" s="54">
        <v>10500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"/>
  <sheetViews>
    <sheetView workbookViewId="0">
      <selection activeCell="J24" sqref="J24"/>
    </sheetView>
  </sheetViews>
  <sheetFormatPr defaultRowHeight="15"/>
  <cols>
    <col min="1" max="1" width="20.42578125" bestFit="1" customWidth="1"/>
    <col min="11" max="11" width="10.42578125" bestFit="1" customWidth="1"/>
    <col min="12" max="12" width="11.85546875" bestFit="1" customWidth="1"/>
    <col min="13" max="13" width="11.5703125" bestFit="1" customWidth="1"/>
    <col min="14" max="14" width="5.85546875" bestFit="1" customWidth="1"/>
    <col min="15" max="16" width="8.28515625" bestFit="1" customWidth="1"/>
    <col min="17" max="17" width="9.7109375" bestFit="1" customWidth="1"/>
    <col min="18" max="18" width="7.140625" bestFit="1" customWidth="1"/>
  </cols>
  <sheetData>
    <row r="1" spans="1:18" ht="21">
      <c r="A1" s="92" t="s">
        <v>467</v>
      </c>
      <c r="B1" s="92"/>
    </row>
    <row r="3" spans="1:18" ht="15.75" thickBot="1">
      <c r="A3" s="50" t="s">
        <v>129</v>
      </c>
      <c r="B3" s="50" t="s">
        <v>130</v>
      </c>
      <c r="C3" s="50" t="s">
        <v>131</v>
      </c>
      <c r="D3" s="50" t="s">
        <v>132</v>
      </c>
      <c r="E3" s="50" t="s">
        <v>133</v>
      </c>
      <c r="F3" s="50" t="s">
        <v>134</v>
      </c>
      <c r="G3" s="50" t="s">
        <v>135</v>
      </c>
      <c r="H3" s="50" t="s">
        <v>136</v>
      </c>
      <c r="K3" s="50" t="s">
        <v>129</v>
      </c>
      <c r="L3" s="50" t="s">
        <v>130</v>
      </c>
      <c r="M3" s="50" t="s">
        <v>131</v>
      </c>
      <c r="N3" s="50" t="s">
        <v>132</v>
      </c>
      <c r="O3" s="50" t="s">
        <v>133</v>
      </c>
      <c r="P3" s="50" t="s">
        <v>134</v>
      </c>
      <c r="Q3" s="50" t="s">
        <v>135</v>
      </c>
      <c r="R3" s="50" t="s">
        <v>136</v>
      </c>
    </row>
    <row r="4" spans="1:18">
      <c r="A4" s="51">
        <v>2</v>
      </c>
      <c r="B4" s="52" t="s">
        <v>137</v>
      </c>
      <c r="C4" s="52" t="s">
        <v>138</v>
      </c>
      <c r="D4" s="52" t="s">
        <v>139</v>
      </c>
      <c r="E4" s="52" t="s">
        <v>140</v>
      </c>
      <c r="F4" s="52" t="s">
        <v>141</v>
      </c>
      <c r="G4" s="53">
        <v>28126</v>
      </c>
      <c r="H4" s="54">
        <v>17500</v>
      </c>
    </row>
    <row r="5" spans="1:18">
      <c r="A5" s="51">
        <v>10</v>
      </c>
      <c r="B5" s="52" t="s">
        <v>142</v>
      </c>
      <c r="C5" s="52" t="s">
        <v>143</v>
      </c>
      <c r="D5" s="52" t="s">
        <v>144</v>
      </c>
      <c r="E5" s="52" t="s">
        <v>140</v>
      </c>
      <c r="F5" s="52" t="s">
        <v>145</v>
      </c>
      <c r="G5" s="53">
        <v>28326</v>
      </c>
      <c r="H5" s="54">
        <v>15750</v>
      </c>
    </row>
    <row r="6" spans="1:18">
      <c r="A6" s="51">
        <v>13</v>
      </c>
      <c r="B6" s="52" t="s">
        <v>146</v>
      </c>
      <c r="C6" s="52" t="s">
        <v>147</v>
      </c>
      <c r="D6" s="52" t="s">
        <v>148</v>
      </c>
      <c r="E6" s="52" t="s">
        <v>140</v>
      </c>
      <c r="F6" s="52" t="s">
        <v>149</v>
      </c>
      <c r="G6" s="53">
        <v>31027</v>
      </c>
      <c r="H6" s="54">
        <v>19250</v>
      </c>
    </row>
    <row r="7" spans="1:18">
      <c r="A7" s="51">
        <v>17</v>
      </c>
      <c r="B7" s="52" t="s">
        <v>150</v>
      </c>
      <c r="C7" s="52" t="s">
        <v>151</v>
      </c>
      <c r="D7" s="52" t="s">
        <v>152</v>
      </c>
      <c r="E7" s="52" t="s">
        <v>140</v>
      </c>
      <c r="F7" s="52" t="s">
        <v>141</v>
      </c>
      <c r="G7" s="53">
        <v>30376</v>
      </c>
      <c r="H7" s="54">
        <v>15750</v>
      </c>
    </row>
    <row r="8" spans="1:18">
      <c r="A8" s="51">
        <v>21</v>
      </c>
      <c r="B8" s="52" t="s">
        <v>153</v>
      </c>
      <c r="C8" s="52" t="s">
        <v>154</v>
      </c>
      <c r="D8" s="52" t="s">
        <v>144</v>
      </c>
      <c r="E8" s="52" t="s">
        <v>140</v>
      </c>
      <c r="F8" s="52" t="s">
        <v>155</v>
      </c>
      <c r="G8" s="53">
        <v>36317</v>
      </c>
      <c r="H8" s="54">
        <v>7875</v>
      </c>
    </row>
    <row r="9" spans="1:18">
      <c r="A9" s="51">
        <v>26</v>
      </c>
      <c r="B9" s="52" t="s">
        <v>156</v>
      </c>
      <c r="C9" s="52" t="s">
        <v>157</v>
      </c>
      <c r="D9" s="52" t="s">
        <v>139</v>
      </c>
      <c r="E9" s="52" t="s">
        <v>140</v>
      </c>
      <c r="F9" s="52" t="s">
        <v>141</v>
      </c>
      <c r="G9" s="53">
        <v>30225</v>
      </c>
      <c r="H9" s="54">
        <v>19250</v>
      </c>
    </row>
    <row r="10" spans="1:18">
      <c r="A10" s="51">
        <v>30</v>
      </c>
      <c r="B10" s="52" t="s">
        <v>158</v>
      </c>
      <c r="C10" s="52" t="s">
        <v>159</v>
      </c>
      <c r="D10" s="52" t="s">
        <v>160</v>
      </c>
      <c r="E10" s="52" t="s">
        <v>140</v>
      </c>
      <c r="F10" s="52" t="s">
        <v>155</v>
      </c>
      <c r="G10" s="53">
        <v>32435</v>
      </c>
      <c r="H10" s="54">
        <v>14175</v>
      </c>
    </row>
    <row r="11" spans="1:18">
      <c r="A11" s="51">
        <v>41</v>
      </c>
      <c r="B11" s="52" t="s">
        <v>161</v>
      </c>
      <c r="C11" s="52" t="s">
        <v>162</v>
      </c>
      <c r="D11" s="52" t="s">
        <v>152</v>
      </c>
      <c r="E11" s="52" t="s">
        <v>140</v>
      </c>
      <c r="F11" s="52" t="s">
        <v>145</v>
      </c>
      <c r="G11" s="53">
        <v>35595</v>
      </c>
      <c r="H11" s="54">
        <v>7875</v>
      </c>
    </row>
    <row r="12" spans="1:18">
      <c r="A12" s="51">
        <v>42</v>
      </c>
      <c r="B12" s="52" t="s">
        <v>163</v>
      </c>
      <c r="C12" s="52" t="s">
        <v>164</v>
      </c>
      <c r="D12" s="52" t="s">
        <v>165</v>
      </c>
      <c r="E12" s="52" t="s">
        <v>140</v>
      </c>
      <c r="F12" s="52" t="s">
        <v>149</v>
      </c>
      <c r="G12" s="53">
        <v>33510</v>
      </c>
      <c r="H12" s="54">
        <v>13300</v>
      </c>
    </row>
    <row r="13" spans="1:18">
      <c r="A13" s="51">
        <v>44</v>
      </c>
      <c r="B13" s="52" t="s">
        <v>166</v>
      </c>
      <c r="C13" s="52" t="s">
        <v>167</v>
      </c>
      <c r="D13" s="52" t="s">
        <v>160</v>
      </c>
      <c r="E13" s="52" t="s">
        <v>140</v>
      </c>
      <c r="F13" s="52" t="s">
        <v>141</v>
      </c>
      <c r="G13" s="53">
        <v>33194</v>
      </c>
      <c r="H13" s="54">
        <v>13825</v>
      </c>
    </row>
    <row r="14" spans="1:18">
      <c r="A14" s="51">
        <v>54</v>
      </c>
      <c r="B14" s="52" t="s">
        <v>168</v>
      </c>
      <c r="C14" s="52" t="s">
        <v>169</v>
      </c>
      <c r="D14" s="52" t="s">
        <v>170</v>
      </c>
      <c r="E14" s="52" t="s">
        <v>140</v>
      </c>
      <c r="F14" s="52" t="s">
        <v>171</v>
      </c>
      <c r="G14" s="53">
        <v>34761</v>
      </c>
      <c r="H14" s="54">
        <v>15750</v>
      </c>
    </row>
    <row r="15" spans="1:18">
      <c r="A15" s="51">
        <v>55</v>
      </c>
      <c r="B15" s="52" t="s">
        <v>172</v>
      </c>
      <c r="C15" s="52" t="s">
        <v>173</v>
      </c>
      <c r="D15" s="52" t="s">
        <v>170</v>
      </c>
      <c r="E15" s="52" t="s">
        <v>140</v>
      </c>
      <c r="F15" s="52" t="s">
        <v>174</v>
      </c>
      <c r="G15" s="53">
        <v>31717</v>
      </c>
      <c r="H15" s="54">
        <v>15750</v>
      </c>
    </row>
    <row r="16" spans="1:18">
      <c r="A16" s="51">
        <v>65</v>
      </c>
      <c r="B16" s="52" t="s">
        <v>175</v>
      </c>
      <c r="C16" s="52" t="s">
        <v>176</v>
      </c>
      <c r="D16" s="52" t="s">
        <v>170</v>
      </c>
      <c r="E16" s="52" t="s">
        <v>140</v>
      </c>
      <c r="F16" s="52" t="s">
        <v>149</v>
      </c>
      <c r="G16" s="53">
        <v>32442</v>
      </c>
      <c r="H16" s="54">
        <v>17500</v>
      </c>
    </row>
    <row r="17" spans="1:8">
      <c r="A17" s="51">
        <v>70</v>
      </c>
      <c r="B17" s="52" t="s">
        <v>177</v>
      </c>
      <c r="C17" s="52" t="s">
        <v>178</v>
      </c>
      <c r="D17" s="52" t="s">
        <v>144</v>
      </c>
      <c r="E17" s="52" t="s">
        <v>140</v>
      </c>
      <c r="F17" s="52" t="s">
        <v>149</v>
      </c>
      <c r="G17" s="53">
        <v>34762</v>
      </c>
      <c r="H17" s="54">
        <v>14000</v>
      </c>
    </row>
    <row r="18" spans="1:8">
      <c r="A18" s="51">
        <v>74</v>
      </c>
      <c r="B18" s="52" t="s">
        <v>179</v>
      </c>
      <c r="C18" s="52" t="s">
        <v>180</v>
      </c>
      <c r="D18" s="52" t="s">
        <v>139</v>
      </c>
      <c r="E18" s="52" t="s">
        <v>140</v>
      </c>
      <c r="F18" s="52" t="s">
        <v>145</v>
      </c>
      <c r="G18" s="53">
        <v>32440</v>
      </c>
      <c r="H18" s="54">
        <v>17500</v>
      </c>
    </row>
    <row r="19" spans="1:8">
      <c r="A19" s="51">
        <v>75</v>
      </c>
      <c r="B19" s="52" t="s">
        <v>181</v>
      </c>
      <c r="C19" s="52" t="s">
        <v>182</v>
      </c>
      <c r="D19" s="52" t="s">
        <v>152</v>
      </c>
      <c r="E19" s="52" t="s">
        <v>140</v>
      </c>
      <c r="F19" s="52" t="s">
        <v>149</v>
      </c>
      <c r="G19" s="53">
        <v>32441</v>
      </c>
      <c r="H19" s="54">
        <v>17500</v>
      </c>
    </row>
    <row r="21" spans="1:8">
      <c r="G21" t="s">
        <v>689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selection activeCell="P9" sqref="P9"/>
    </sheetView>
  </sheetViews>
  <sheetFormatPr defaultRowHeight="15"/>
  <sheetData>
    <row r="1" spans="1:11">
      <c r="A1" s="230" t="s">
        <v>468</v>
      </c>
      <c r="B1" s="230"/>
      <c r="C1" s="230"/>
    </row>
    <row r="3" spans="1:11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G3" t="s">
        <v>0</v>
      </c>
      <c r="H3" t="s">
        <v>1</v>
      </c>
      <c r="I3" t="s">
        <v>2</v>
      </c>
      <c r="J3" t="s">
        <v>3</v>
      </c>
      <c r="K3" t="s">
        <v>4</v>
      </c>
    </row>
    <row r="4" spans="1:11">
      <c r="A4" s="93" t="s">
        <v>5</v>
      </c>
      <c r="B4" s="94">
        <v>99</v>
      </c>
      <c r="C4" s="94">
        <v>75</v>
      </c>
      <c r="D4" s="94">
        <v>69</v>
      </c>
      <c r="E4" s="94">
        <v>75</v>
      </c>
      <c r="G4" t="s">
        <v>5</v>
      </c>
      <c r="H4">
        <v>99</v>
      </c>
      <c r="I4">
        <v>75</v>
      </c>
      <c r="J4">
        <v>69</v>
      </c>
      <c r="K4">
        <v>75</v>
      </c>
    </row>
    <row r="5" spans="1:11">
      <c r="A5" s="93" t="s">
        <v>6</v>
      </c>
      <c r="B5" s="94">
        <v>66</v>
      </c>
      <c r="C5" s="94">
        <v>96</v>
      </c>
      <c r="D5" s="94">
        <v>52</v>
      </c>
      <c r="E5" s="94">
        <v>88</v>
      </c>
      <c r="G5" t="s">
        <v>6</v>
      </c>
      <c r="H5">
        <v>66</v>
      </c>
      <c r="I5">
        <v>96</v>
      </c>
      <c r="J5">
        <v>52</v>
      </c>
      <c r="K5">
        <v>88</v>
      </c>
    </row>
    <row r="6" spans="1:11">
      <c r="A6" s="93" t="s">
        <v>7</v>
      </c>
      <c r="B6" s="94">
        <v>41</v>
      </c>
      <c r="C6" s="94">
        <v>75</v>
      </c>
      <c r="D6" s="94">
        <v>41</v>
      </c>
      <c r="E6" s="94">
        <v>52</v>
      </c>
      <c r="G6" t="s">
        <v>7</v>
      </c>
      <c r="H6">
        <v>41</v>
      </c>
      <c r="I6">
        <v>75</v>
      </c>
      <c r="J6">
        <v>41</v>
      </c>
      <c r="K6">
        <v>52</v>
      </c>
    </row>
    <row r="7" spans="1:11">
      <c r="A7" s="93" t="s">
        <v>8</v>
      </c>
      <c r="B7" s="94">
        <v>23</v>
      </c>
      <c r="C7" s="94">
        <v>52</v>
      </c>
      <c r="D7" s="94">
        <v>11</v>
      </c>
      <c r="E7" s="94">
        <v>42</v>
      </c>
      <c r="G7" t="s">
        <v>8</v>
      </c>
      <c r="H7">
        <v>23</v>
      </c>
      <c r="I7">
        <v>52</v>
      </c>
      <c r="J7">
        <v>11</v>
      </c>
      <c r="K7">
        <v>42</v>
      </c>
    </row>
    <row r="10" spans="1:11">
      <c r="A10" t="s">
        <v>0</v>
      </c>
      <c r="B10" t="s">
        <v>1</v>
      </c>
      <c r="C10" t="s">
        <v>2</v>
      </c>
      <c r="D10" t="s">
        <v>3</v>
      </c>
      <c r="E10" t="s">
        <v>4</v>
      </c>
      <c r="G10" t="s">
        <v>0</v>
      </c>
      <c r="H10" t="s">
        <v>1</v>
      </c>
      <c r="I10" t="s">
        <v>2</v>
      </c>
      <c r="J10" t="s">
        <v>3</v>
      </c>
      <c r="K10" t="s">
        <v>4</v>
      </c>
    </row>
    <row r="11" spans="1:11">
      <c r="A11" t="s">
        <v>5</v>
      </c>
      <c r="B11">
        <v>99</v>
      </c>
      <c r="C11">
        <v>75</v>
      </c>
      <c r="D11">
        <v>69</v>
      </c>
      <c r="E11">
        <v>75</v>
      </c>
      <c r="G11" t="s">
        <v>5</v>
      </c>
      <c r="H11">
        <v>99</v>
      </c>
      <c r="I11">
        <v>75</v>
      </c>
      <c r="J11">
        <v>69</v>
      </c>
      <c r="K11">
        <v>75</v>
      </c>
    </row>
    <row r="12" spans="1:11">
      <c r="A12" t="s">
        <v>6</v>
      </c>
      <c r="B12">
        <v>66</v>
      </c>
      <c r="C12">
        <v>96</v>
      </c>
      <c r="D12">
        <v>52</v>
      </c>
      <c r="E12">
        <v>88</v>
      </c>
      <c r="G12" t="s">
        <v>6</v>
      </c>
      <c r="H12">
        <v>66</v>
      </c>
      <c r="I12">
        <v>96</v>
      </c>
      <c r="J12">
        <v>52</v>
      </c>
      <c r="K12">
        <v>88</v>
      </c>
    </row>
    <row r="13" spans="1:11">
      <c r="A13" t="s">
        <v>7</v>
      </c>
      <c r="B13">
        <v>41</v>
      </c>
      <c r="C13">
        <v>75</v>
      </c>
      <c r="D13">
        <v>41</v>
      </c>
      <c r="E13">
        <v>52</v>
      </c>
      <c r="G13" t="s">
        <v>7</v>
      </c>
      <c r="H13">
        <v>41</v>
      </c>
      <c r="I13">
        <v>75</v>
      </c>
      <c r="J13">
        <v>41</v>
      </c>
      <c r="K13">
        <v>52</v>
      </c>
    </row>
    <row r="14" spans="1:11">
      <c r="A14" t="s">
        <v>8</v>
      </c>
      <c r="B14">
        <v>23</v>
      </c>
      <c r="C14">
        <v>52</v>
      </c>
      <c r="D14">
        <v>11</v>
      </c>
      <c r="E14">
        <v>42</v>
      </c>
      <c r="G14" t="s">
        <v>8</v>
      </c>
      <c r="H14">
        <v>23</v>
      </c>
      <c r="I14">
        <v>52</v>
      </c>
      <c r="J14">
        <v>11</v>
      </c>
      <c r="K14">
        <v>42</v>
      </c>
    </row>
    <row r="16" spans="1:11">
      <c r="A16" t="s">
        <v>0</v>
      </c>
      <c r="B16" t="s">
        <v>1</v>
      </c>
      <c r="C16" t="s">
        <v>2</v>
      </c>
      <c r="D16" t="s">
        <v>3</v>
      </c>
      <c r="E16" t="s">
        <v>4</v>
      </c>
      <c r="G16" t="s">
        <v>0</v>
      </c>
      <c r="H16" t="s">
        <v>1</v>
      </c>
      <c r="I16" t="s">
        <v>2</v>
      </c>
      <c r="J16" t="s">
        <v>3</v>
      </c>
      <c r="K16" t="s">
        <v>4</v>
      </c>
    </row>
    <row r="17" spans="1:11">
      <c r="A17" t="s">
        <v>5</v>
      </c>
      <c r="B17">
        <v>99</v>
      </c>
      <c r="C17">
        <v>75</v>
      </c>
      <c r="D17">
        <v>69</v>
      </c>
      <c r="E17">
        <v>75</v>
      </c>
      <c r="G17" t="s">
        <v>5</v>
      </c>
      <c r="H17">
        <v>99</v>
      </c>
      <c r="I17">
        <v>75</v>
      </c>
      <c r="J17">
        <v>69</v>
      </c>
      <c r="K17">
        <v>75</v>
      </c>
    </row>
    <row r="18" spans="1:11">
      <c r="A18" t="s">
        <v>6</v>
      </c>
      <c r="B18">
        <v>66</v>
      </c>
      <c r="C18">
        <v>96</v>
      </c>
      <c r="D18">
        <v>52</v>
      </c>
      <c r="E18">
        <v>88</v>
      </c>
      <c r="G18" t="s">
        <v>6</v>
      </c>
      <c r="H18">
        <v>66</v>
      </c>
      <c r="I18">
        <v>96</v>
      </c>
      <c r="J18">
        <v>52</v>
      </c>
      <c r="K18">
        <v>88</v>
      </c>
    </row>
    <row r="19" spans="1:11">
      <c r="A19" t="s">
        <v>7</v>
      </c>
      <c r="B19">
        <v>41</v>
      </c>
      <c r="C19">
        <v>75</v>
      </c>
      <c r="D19">
        <v>41</v>
      </c>
      <c r="E19">
        <v>52</v>
      </c>
      <c r="G19" t="s">
        <v>7</v>
      </c>
      <c r="H19">
        <v>41</v>
      </c>
      <c r="I19">
        <v>75</v>
      </c>
      <c r="J19">
        <v>41</v>
      </c>
      <c r="K19">
        <v>52</v>
      </c>
    </row>
    <row r="20" spans="1:11">
      <c r="A20" t="s">
        <v>8</v>
      </c>
      <c r="B20">
        <v>23</v>
      </c>
      <c r="C20">
        <v>52</v>
      </c>
      <c r="D20">
        <v>11</v>
      </c>
      <c r="E20">
        <v>42</v>
      </c>
      <c r="G20" t="s">
        <v>8</v>
      </c>
      <c r="H20">
        <v>23</v>
      </c>
      <c r="I20">
        <v>52</v>
      </c>
      <c r="J20">
        <v>11</v>
      </c>
      <c r="K20">
        <v>42</v>
      </c>
    </row>
  </sheetData>
  <mergeCells count="1">
    <mergeCell ref="A1:C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workbookViewId="0">
      <selection activeCell="G22" sqref="G22"/>
    </sheetView>
  </sheetViews>
  <sheetFormatPr defaultRowHeight="15"/>
  <cols>
    <col min="1" max="1" width="24" bestFit="1" customWidth="1"/>
    <col min="2" max="2" width="13.28515625" bestFit="1" customWidth="1"/>
    <col min="3" max="3" width="17.140625" customWidth="1"/>
    <col min="4" max="4" width="16.28515625" bestFit="1" customWidth="1"/>
  </cols>
  <sheetData>
    <row r="1" spans="1:24" ht="15.75" thickBot="1"/>
    <row r="2" spans="1:24" ht="27" thickTop="1">
      <c r="G2" s="116" t="s">
        <v>528</v>
      </c>
      <c r="H2" s="117" t="s">
        <v>535</v>
      </c>
      <c r="I2" s="117" t="s">
        <v>536</v>
      </c>
      <c r="J2" s="117" t="s">
        <v>537</v>
      </c>
      <c r="K2" s="117" t="s">
        <v>538</v>
      </c>
      <c r="L2" s="117" t="s">
        <v>539</v>
      </c>
      <c r="M2" s="117" t="s">
        <v>540</v>
      </c>
      <c r="N2" s="118" t="s">
        <v>541</v>
      </c>
      <c r="P2" s="16"/>
      <c r="Q2" s="7" t="s">
        <v>549</v>
      </c>
      <c r="R2" s="7"/>
      <c r="S2" s="7"/>
      <c r="T2" s="7"/>
      <c r="U2" s="7"/>
      <c r="V2" s="7"/>
      <c r="W2" s="7"/>
      <c r="X2" s="8"/>
    </row>
    <row r="3" spans="1:24" ht="15.75" thickBot="1">
      <c r="A3" s="95" t="s">
        <v>469</v>
      </c>
      <c r="B3" s="95" t="s">
        <v>470</v>
      </c>
      <c r="C3" s="95" t="s">
        <v>471</v>
      </c>
      <c r="G3" s="119" t="s">
        <v>542</v>
      </c>
      <c r="H3" s="120">
        <v>200</v>
      </c>
      <c r="I3" s="120">
        <v>3000</v>
      </c>
      <c r="J3" s="120" t="s">
        <v>543</v>
      </c>
      <c r="K3" s="121">
        <v>4.5</v>
      </c>
      <c r="L3" s="120">
        <v>4</v>
      </c>
      <c r="M3" s="120">
        <v>3</v>
      </c>
      <c r="N3" s="122">
        <f t="shared" ref="N3:N18" si="0">K3*L3*M3</f>
        <v>54</v>
      </c>
      <c r="P3" s="11"/>
      <c r="Q3" s="4"/>
      <c r="R3" s="4"/>
      <c r="S3" s="4"/>
      <c r="T3" s="4"/>
      <c r="U3" s="4"/>
      <c r="V3" s="4"/>
      <c r="W3" s="4"/>
      <c r="X3" s="10"/>
    </row>
    <row r="4" spans="1:24" ht="15.75" thickTop="1">
      <c r="A4" s="96">
        <v>35796</v>
      </c>
      <c r="B4" s="96">
        <v>44201</v>
      </c>
      <c r="C4" s="97" t="s">
        <v>472</v>
      </c>
      <c r="G4" s="119" t="s">
        <v>544</v>
      </c>
      <c r="H4" s="120">
        <v>100</v>
      </c>
      <c r="I4" s="120">
        <v>2000</v>
      </c>
      <c r="J4" s="120" t="s">
        <v>543</v>
      </c>
      <c r="K4" s="121">
        <v>2</v>
      </c>
      <c r="L4" s="120">
        <v>15</v>
      </c>
      <c r="M4" s="120">
        <v>2</v>
      </c>
      <c r="N4" s="122">
        <f t="shared" si="0"/>
        <v>60</v>
      </c>
      <c r="P4" s="11"/>
      <c r="Q4" s="4"/>
      <c r="R4" s="4"/>
      <c r="S4" s="4"/>
      <c r="T4" s="126" t="s">
        <v>537</v>
      </c>
      <c r="U4" s="129" t="s">
        <v>550</v>
      </c>
      <c r="V4" s="4"/>
      <c r="W4" s="4"/>
      <c r="X4" s="10"/>
    </row>
    <row r="5" spans="1:24" ht="15.75" thickBot="1">
      <c r="A5" s="96">
        <v>35796</v>
      </c>
      <c r="B5" s="96">
        <v>44228</v>
      </c>
      <c r="C5" s="97" t="s">
        <v>472</v>
      </c>
      <c r="G5" s="119" t="s">
        <v>545</v>
      </c>
      <c r="H5" s="120">
        <v>60</v>
      </c>
      <c r="I5" s="120"/>
      <c r="J5" s="120"/>
      <c r="K5" s="121"/>
      <c r="L5" s="120"/>
      <c r="M5" s="120"/>
      <c r="N5" s="122">
        <f t="shared" si="0"/>
        <v>0</v>
      </c>
      <c r="P5" s="11"/>
      <c r="Q5" s="4"/>
      <c r="R5" s="4"/>
      <c r="S5" s="130" t="s">
        <v>551</v>
      </c>
      <c r="T5" s="127" t="s">
        <v>543</v>
      </c>
      <c r="U5" s="4"/>
      <c r="V5" s="4"/>
      <c r="W5" s="4"/>
      <c r="X5" s="10"/>
    </row>
    <row r="6" spans="1:24" ht="15.75" thickTop="1">
      <c r="A6" s="96">
        <v>35796</v>
      </c>
      <c r="B6" s="96">
        <v>43921</v>
      </c>
      <c r="C6" s="97" t="s">
        <v>472</v>
      </c>
      <c r="G6" s="119" t="s">
        <v>546</v>
      </c>
      <c r="H6" s="120">
        <v>10</v>
      </c>
      <c r="I6" s="120">
        <v>8000</v>
      </c>
      <c r="J6" s="120" t="s">
        <v>547</v>
      </c>
      <c r="K6" s="121">
        <v>0.8</v>
      </c>
      <c r="L6" s="120">
        <v>25</v>
      </c>
      <c r="M6" s="120">
        <v>6</v>
      </c>
      <c r="N6" s="122">
        <f t="shared" si="0"/>
        <v>120</v>
      </c>
      <c r="P6" s="11"/>
      <c r="Q6" s="4"/>
      <c r="R6" s="4"/>
      <c r="S6" s="4"/>
      <c r="T6" s="4"/>
      <c r="U6" s="4"/>
      <c r="V6" s="4"/>
      <c r="W6" s="4"/>
      <c r="X6" s="10"/>
    </row>
    <row r="7" spans="1:24">
      <c r="A7" s="96">
        <v>35796</v>
      </c>
      <c r="B7" s="96">
        <v>40543</v>
      </c>
      <c r="C7" s="97" t="s">
        <v>472</v>
      </c>
      <c r="G7" s="119" t="s">
        <v>542</v>
      </c>
      <c r="H7" s="120">
        <v>80</v>
      </c>
      <c r="I7" s="120">
        <v>1000</v>
      </c>
      <c r="J7" s="120" t="s">
        <v>543</v>
      </c>
      <c r="K7" s="121">
        <v>0.2</v>
      </c>
      <c r="L7" s="120">
        <v>40</v>
      </c>
      <c r="M7" s="120">
        <v>3</v>
      </c>
      <c r="N7" s="122">
        <f t="shared" si="0"/>
        <v>24</v>
      </c>
      <c r="P7" s="11"/>
      <c r="Q7" s="4"/>
      <c r="R7" s="4"/>
      <c r="S7" s="130" t="str">
        <f>"The COUNT value of "&amp;T5&amp;" is : "</f>
        <v xml:space="preserve">The COUNT value of Horizon is : </v>
      </c>
      <c r="T7" s="132"/>
      <c r="U7" s="131"/>
      <c r="V7" s="4"/>
      <c r="W7" s="4"/>
      <c r="X7" s="10"/>
    </row>
    <row r="8" spans="1:24">
      <c r="G8" s="119" t="s">
        <v>545</v>
      </c>
      <c r="H8" s="120">
        <v>100</v>
      </c>
      <c r="I8" s="120" t="s">
        <v>548</v>
      </c>
      <c r="J8" s="120" t="s">
        <v>543</v>
      </c>
      <c r="K8" s="121">
        <v>1.25</v>
      </c>
      <c r="L8" s="120">
        <v>10</v>
      </c>
      <c r="M8" s="120">
        <v>4</v>
      </c>
      <c r="N8" s="122">
        <f t="shared" si="0"/>
        <v>50</v>
      </c>
      <c r="P8" s="11"/>
      <c r="Q8" s="4"/>
      <c r="R8" s="4"/>
      <c r="S8" s="4"/>
      <c r="T8" s="4"/>
      <c r="U8" s="4"/>
      <c r="V8" s="4"/>
      <c r="W8" s="4"/>
      <c r="X8" s="10"/>
    </row>
    <row r="9" spans="1:24" ht="15.75" thickBot="1">
      <c r="G9" s="119" t="s">
        <v>545</v>
      </c>
      <c r="H9" s="120">
        <v>200</v>
      </c>
      <c r="I9" s="120">
        <v>3000</v>
      </c>
      <c r="J9" s="120" t="s">
        <v>543</v>
      </c>
      <c r="K9" s="121">
        <v>2.5</v>
      </c>
      <c r="L9" s="120">
        <v>15</v>
      </c>
      <c r="M9" s="120">
        <v>1</v>
      </c>
      <c r="N9" s="122">
        <f t="shared" si="0"/>
        <v>37.5</v>
      </c>
      <c r="P9" s="12"/>
      <c r="Q9" s="13"/>
      <c r="R9" s="13"/>
      <c r="S9" s="13"/>
      <c r="T9" s="13"/>
      <c r="U9" s="13"/>
      <c r="V9" s="13"/>
      <c r="W9" s="13"/>
      <c r="X9" s="15"/>
    </row>
    <row r="10" spans="1:24">
      <c r="A10" s="95" t="s">
        <v>473</v>
      </c>
      <c r="B10" s="95" t="s">
        <v>474</v>
      </c>
      <c r="C10" s="95" t="s">
        <v>475</v>
      </c>
      <c r="D10" s="95" t="s">
        <v>476</v>
      </c>
      <c r="G10" s="119" t="s">
        <v>546</v>
      </c>
      <c r="H10" s="120">
        <v>25</v>
      </c>
      <c r="I10" s="120" t="s">
        <v>548</v>
      </c>
      <c r="J10" s="120" t="s">
        <v>547</v>
      </c>
      <c r="K10" s="121">
        <v>0.5</v>
      </c>
      <c r="L10" s="120">
        <v>10</v>
      </c>
      <c r="M10" s="120">
        <v>3</v>
      </c>
      <c r="N10" s="122">
        <f t="shared" si="0"/>
        <v>15</v>
      </c>
    </row>
    <row r="11" spans="1:24">
      <c r="A11" s="96">
        <v>43831</v>
      </c>
      <c r="B11" s="96">
        <v>44326</v>
      </c>
      <c r="C11" s="98" t="s">
        <v>477</v>
      </c>
      <c r="D11" s="97"/>
      <c r="G11" s="119" t="s">
        <v>542</v>
      </c>
      <c r="H11" s="120">
        <v>200</v>
      </c>
      <c r="I11" s="120">
        <v>3000</v>
      </c>
      <c r="J11" s="120" t="s">
        <v>547</v>
      </c>
      <c r="K11" s="121">
        <v>5</v>
      </c>
      <c r="L11" s="120">
        <v>3</v>
      </c>
      <c r="M11" s="120">
        <v>2</v>
      </c>
      <c r="N11" s="122">
        <f t="shared" si="0"/>
        <v>30</v>
      </c>
    </row>
    <row r="12" spans="1:24">
      <c r="A12" s="96">
        <v>21916</v>
      </c>
      <c r="B12" s="96">
        <v>25698</v>
      </c>
      <c r="C12" s="98" t="s">
        <v>478</v>
      </c>
      <c r="D12" s="97"/>
      <c r="G12" s="119" t="s">
        <v>544</v>
      </c>
      <c r="H12" s="120">
        <v>100</v>
      </c>
      <c r="I12" s="120">
        <v>2000</v>
      </c>
      <c r="J12" s="120" t="s">
        <v>547</v>
      </c>
      <c r="K12" s="121">
        <v>1.8</v>
      </c>
      <c r="L12" s="120">
        <v>20</v>
      </c>
      <c r="M12" s="120">
        <v>5</v>
      </c>
      <c r="N12" s="122">
        <f t="shared" si="0"/>
        <v>180</v>
      </c>
    </row>
    <row r="13" spans="1:24">
      <c r="A13" s="96">
        <v>21916</v>
      </c>
      <c r="B13" s="96">
        <v>25698</v>
      </c>
      <c r="C13" s="98" t="s">
        <v>479</v>
      </c>
      <c r="D13" s="97"/>
      <c r="G13" s="119" t="s">
        <v>542</v>
      </c>
      <c r="H13" s="120">
        <v>100</v>
      </c>
      <c r="I13" s="120" t="s">
        <v>548</v>
      </c>
      <c r="J13" s="120" t="s">
        <v>547</v>
      </c>
      <c r="K13" s="121">
        <v>0.25</v>
      </c>
      <c r="L13" s="120">
        <v>10</v>
      </c>
      <c r="M13" s="120">
        <v>5</v>
      </c>
      <c r="N13" s="122">
        <f t="shared" si="0"/>
        <v>12.5</v>
      </c>
    </row>
    <row r="14" spans="1:24">
      <c r="A14" s="96">
        <v>43831</v>
      </c>
      <c r="B14" s="96">
        <v>44326</v>
      </c>
      <c r="C14" s="98" t="s">
        <v>480</v>
      </c>
      <c r="D14" s="97"/>
      <c r="G14" s="119" t="s">
        <v>542</v>
      </c>
      <c r="H14" s="120">
        <v>10</v>
      </c>
      <c r="I14" s="120">
        <v>800</v>
      </c>
      <c r="J14" s="120" t="s">
        <v>543</v>
      </c>
      <c r="K14" s="121">
        <v>0.2</v>
      </c>
      <c r="L14" s="120">
        <v>25</v>
      </c>
      <c r="M14" s="120">
        <v>2</v>
      </c>
      <c r="N14" s="122">
        <f t="shared" si="0"/>
        <v>10</v>
      </c>
    </row>
    <row r="15" spans="1:24">
      <c r="A15" s="96">
        <v>21916</v>
      </c>
      <c r="B15" s="96">
        <v>25698</v>
      </c>
      <c r="C15" s="98" t="s">
        <v>481</v>
      </c>
      <c r="D15" s="97"/>
      <c r="G15" s="119" t="s">
        <v>542</v>
      </c>
      <c r="H15" s="120">
        <v>60</v>
      </c>
      <c r="I15" s="120">
        <v>1000</v>
      </c>
      <c r="J15" s="120" t="s">
        <v>547</v>
      </c>
      <c r="K15" s="121">
        <v>0.15</v>
      </c>
      <c r="L15" s="120">
        <v>25</v>
      </c>
      <c r="M15" s="120">
        <v>1</v>
      </c>
      <c r="N15" s="122">
        <f t="shared" si="0"/>
        <v>3.75</v>
      </c>
    </row>
    <row r="16" spans="1:24">
      <c r="A16" s="96">
        <v>21916</v>
      </c>
      <c r="B16" s="96">
        <v>25698</v>
      </c>
      <c r="C16" s="98" t="s">
        <v>482</v>
      </c>
      <c r="D16" s="97"/>
      <c r="G16" s="119" t="s">
        <v>542</v>
      </c>
      <c r="H16" s="120">
        <v>80</v>
      </c>
      <c r="I16" s="120">
        <v>1000</v>
      </c>
      <c r="J16" s="120" t="s">
        <v>547</v>
      </c>
      <c r="K16" s="121">
        <v>0.2</v>
      </c>
      <c r="L16" s="120">
        <v>30</v>
      </c>
      <c r="M16" s="120">
        <v>2</v>
      </c>
      <c r="N16" s="122">
        <f t="shared" si="0"/>
        <v>12</v>
      </c>
    </row>
    <row r="17" spans="1:14">
      <c r="G17" s="119" t="s">
        <v>542</v>
      </c>
      <c r="H17" s="120">
        <v>100</v>
      </c>
      <c r="I17" s="120">
        <v>2000</v>
      </c>
      <c r="J17" s="120" t="s">
        <v>543</v>
      </c>
      <c r="K17" s="121">
        <v>0.8</v>
      </c>
      <c r="L17" s="120">
        <v>10</v>
      </c>
      <c r="M17" s="120">
        <v>5</v>
      </c>
      <c r="N17" s="122">
        <f t="shared" si="0"/>
        <v>40</v>
      </c>
    </row>
    <row r="18" spans="1:14" ht="15.75" thickBot="1">
      <c r="G18" s="123" t="s">
        <v>542</v>
      </c>
      <c r="H18" s="124">
        <v>40</v>
      </c>
      <c r="I18" s="124">
        <v>1000</v>
      </c>
      <c r="J18" s="124" t="s">
        <v>543</v>
      </c>
      <c r="K18" s="125">
        <v>0.1</v>
      </c>
      <c r="L18" s="124">
        <v>20</v>
      </c>
      <c r="M18" s="124">
        <v>5</v>
      </c>
      <c r="N18" s="122">
        <f t="shared" si="0"/>
        <v>10</v>
      </c>
    </row>
    <row r="19" spans="1:14" ht="15.75" thickTop="1"/>
    <row r="22" spans="1:14">
      <c r="G22" t="s">
        <v>693</v>
      </c>
    </row>
    <row r="23" spans="1:14">
      <c r="A23" s="189" t="s">
        <v>616</v>
      </c>
      <c r="B23" s="100" t="s">
        <v>617</v>
      </c>
      <c r="C23" s="100" t="s">
        <v>618</v>
      </c>
      <c r="D23" s="100" t="s">
        <v>619</v>
      </c>
    </row>
    <row r="24" spans="1:14">
      <c r="A24" s="107" t="str">
        <f>DOLLAR(B24,0)&amp;" &lt;= Sales &lt; "&amp;DOLLAR(B25,0)</f>
        <v>₹ 0 &lt;= Sales &lt; ₹ 1,000</v>
      </c>
      <c r="B24" s="190">
        <v>0</v>
      </c>
      <c r="C24" s="107" t="s">
        <v>620</v>
      </c>
      <c r="D24" s="190">
        <v>0</v>
      </c>
    </row>
    <row r="25" spans="1:14">
      <c r="A25" s="107" t="str">
        <f>DOLLAR(B25,0)&amp;" &lt;= Sales &lt; "&amp;DOLLAR(B26,0)</f>
        <v>₹ 1,000 &lt;= Sales &lt; ₹ 2,500</v>
      </c>
      <c r="B25" s="190">
        <v>1000</v>
      </c>
      <c r="C25" s="107" t="s">
        <v>621</v>
      </c>
      <c r="D25" s="190">
        <v>20</v>
      </c>
    </row>
    <row r="26" spans="1:14">
      <c r="A26" s="107" t="str">
        <f>DOLLAR(B26,0)&amp;" &lt;= Sales &lt; "&amp;DOLLAR(B27,0)</f>
        <v>₹ 2,500 &lt;= Sales &lt; ₹ 7,000</v>
      </c>
      <c r="B26" s="190">
        <v>2500</v>
      </c>
      <c r="C26" s="107" t="s">
        <v>622</v>
      </c>
      <c r="D26" s="190">
        <v>100</v>
      </c>
    </row>
    <row r="27" spans="1:14">
      <c r="A27" s="107" t="str">
        <f>DOLLAR(B27,0)&amp;" &lt;= Sales &lt; "&amp;DOLLAR(B28,0)</f>
        <v>₹ 7,000 &lt;= Sales &lt; ₹ 10,000</v>
      </c>
      <c r="B27" s="190">
        <v>7000</v>
      </c>
      <c r="C27" s="107" t="s">
        <v>113</v>
      </c>
      <c r="D27" s="190">
        <v>250</v>
      </c>
    </row>
    <row r="28" spans="1:14">
      <c r="A28" s="107" t="str">
        <f>DOLLAR(B28,0)&amp;" &gt;= Sales"</f>
        <v>₹ 10,000 &gt;= Sales</v>
      </c>
      <c r="B28" s="190">
        <v>10000</v>
      </c>
      <c r="C28" s="107" t="s">
        <v>110</v>
      </c>
      <c r="D28" s="190">
        <v>700</v>
      </c>
    </row>
    <row r="30" spans="1:14">
      <c r="A30" s="100" t="s">
        <v>623</v>
      </c>
      <c r="B30" s="100" t="s">
        <v>624</v>
      </c>
    </row>
    <row r="31" spans="1:14">
      <c r="A31" s="190">
        <v>150000</v>
      </c>
      <c r="B31" s="10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formulas 01</vt:lpstr>
      <vt:lpstr>formulas 02</vt:lpstr>
      <vt:lpstr>formulas 03</vt:lpstr>
      <vt:lpstr>formulas 04</vt:lpstr>
      <vt:lpstr>formulas 05</vt:lpstr>
      <vt:lpstr>formulas 06</vt:lpstr>
      <vt:lpstr>formulas 07</vt:lpstr>
      <vt:lpstr>formulas 08</vt:lpstr>
      <vt:lpstr>adv course 01</vt:lpstr>
      <vt:lpstr>adv course 03</vt:lpstr>
      <vt:lpstr>adv course 02</vt:lpstr>
      <vt:lpstr>EMP INFO</vt:lpstr>
      <vt:lpstr>MAIN DATA</vt:lpstr>
      <vt:lpstr>DATA 2</vt:lpstr>
      <vt:lpstr>DATA 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Raj Singh</dc:creator>
  <cp:lastModifiedBy>Pramod</cp:lastModifiedBy>
  <dcterms:created xsi:type="dcterms:W3CDTF">2021-11-10T07:36:57Z</dcterms:created>
  <dcterms:modified xsi:type="dcterms:W3CDTF">2024-08-13T02:08:36Z</dcterms:modified>
</cp:coreProperties>
</file>